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480" windowHeight="8475" firstSheet="2" activeTab="2"/>
  </bookViews>
  <sheets>
    <sheet name="расходы 2016" sheetId="1" r:id="rId1"/>
    <sheet name="додат 4" sheetId="3" r:id="rId2"/>
    <sheet name="тарифы" sheetId="4" r:id="rId3"/>
    <sheet name="торг.площ." sheetId="6" r:id="rId4"/>
    <sheet name="рапр.затрат" sheetId="7" r:id="rId5"/>
    <sheet name="вещевой р" sheetId="8" r:id="rId6"/>
    <sheet name="міс.р. модули" sheetId="9" r:id="rId7"/>
    <sheet name="міс.рин.прил" sheetId="10" r:id="rId8"/>
    <sheet name="додт2" sheetId="11" r:id="rId9"/>
    <sheet name="дод3" sheetId="12" r:id="rId10"/>
    <sheet name="дод 1" sheetId="13" r:id="rId11"/>
    <sheet name="Лист2" sheetId="14" r:id="rId12"/>
  </sheets>
  <calcPr calcId="144525"/>
</workbook>
</file>

<file path=xl/calcChain.xml><?xml version="1.0" encoding="utf-8"?>
<calcChain xmlns="http://schemas.openxmlformats.org/spreadsheetml/2006/main">
  <c r="F20" i="13" l="1"/>
  <c r="G10" i="7"/>
  <c r="F11" i="7"/>
  <c r="F14" i="6"/>
  <c r="F13" i="6"/>
  <c r="G11" i="7"/>
  <c r="G12" i="7" s="1"/>
  <c r="F38" i="12"/>
  <c r="F34" i="12"/>
  <c r="F26" i="12"/>
  <c r="F22" i="12"/>
  <c r="F30" i="12"/>
  <c r="F18" i="12"/>
  <c r="F14" i="12"/>
  <c r="F10" i="12"/>
  <c r="G13" i="7" l="1"/>
  <c r="G14" i="7" s="1"/>
  <c r="F22" i="11"/>
  <c r="G22" i="11" s="1"/>
  <c r="G21" i="11"/>
  <c r="G13" i="11"/>
  <c r="F13" i="11"/>
  <c r="F15" i="1"/>
  <c r="F17" i="1" s="1"/>
  <c r="F28" i="1"/>
  <c r="E28" i="1" s="1"/>
  <c r="E19" i="1"/>
  <c r="E16" i="1"/>
  <c r="E26" i="1"/>
  <c r="E25" i="1"/>
  <c r="E24" i="1"/>
  <c r="E20" i="1"/>
  <c r="I13" i="10"/>
  <c r="I15" i="10" s="1"/>
  <c r="D9" i="9"/>
  <c r="E9" i="9" s="1"/>
  <c r="D9" i="8"/>
  <c r="E9" i="8" s="1"/>
  <c r="E15" i="6"/>
  <c r="E23" i="1"/>
  <c r="E14" i="1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11" i="3"/>
  <c r="E21" i="1"/>
  <c r="E22" i="1"/>
  <c r="E27" i="1"/>
  <c r="F12" i="6" l="1"/>
  <c r="F10" i="6"/>
  <c r="F11" i="6" s="1"/>
  <c r="E15" i="1"/>
  <c r="F29" i="1"/>
  <c r="F31" i="1" s="1"/>
  <c r="I17" i="10"/>
  <c r="G15" i="7"/>
  <c r="E17" i="1"/>
  <c r="H26" i="3"/>
  <c r="E29" i="1" l="1"/>
  <c r="E31" i="1"/>
  <c r="F30" i="1"/>
  <c r="F32" i="1" s="1"/>
  <c r="E32" i="1" s="1"/>
  <c r="E30" i="1" l="1"/>
</calcChain>
</file>

<file path=xl/sharedStrings.xml><?xml version="1.0" encoding="utf-8"?>
<sst xmlns="http://schemas.openxmlformats.org/spreadsheetml/2006/main" count="378" uniqueCount="241">
  <si>
    <t>вода</t>
  </si>
  <si>
    <t>продуктами харчування</t>
  </si>
  <si>
    <t>непродовольчими товарами</t>
  </si>
  <si>
    <t>торгівля з транспортного засобу :</t>
  </si>
  <si>
    <t>легкового транспорту</t>
  </si>
  <si>
    <t>1 легковий засіб</t>
  </si>
  <si>
    <t>1 вантажний засіб</t>
  </si>
  <si>
    <t>1 торгове місце</t>
  </si>
  <si>
    <t>вантажного засобу до 1,5 тн.</t>
  </si>
  <si>
    <t>вантажного засобу више 1,5тн</t>
  </si>
  <si>
    <t>торгівля сметаною</t>
  </si>
  <si>
    <t>в %</t>
  </si>
  <si>
    <t>прилавки</t>
  </si>
  <si>
    <t>в грн</t>
  </si>
  <si>
    <t>м2</t>
  </si>
  <si>
    <t>м.п</t>
  </si>
  <si>
    <t>м.п.</t>
  </si>
  <si>
    <t>в грн.</t>
  </si>
  <si>
    <r>
      <t xml:space="preserve">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  ТАРИФИ</t>
    </r>
  </si>
  <si>
    <t>сільгосппродуктами в овочевих рядах</t>
  </si>
  <si>
    <t>м ясом,салом,м ясом копченим, свіжій і копченою рибою</t>
  </si>
  <si>
    <t>торгівля  молоком</t>
  </si>
  <si>
    <t>послуга бронювання торгового місця на місяць:</t>
  </si>
  <si>
    <t xml:space="preserve">         Найменування    послуги</t>
  </si>
  <si>
    <t xml:space="preserve"> на території ринку:</t>
  </si>
  <si>
    <t>1 торг.місце дорівнює 1,5 п.м</t>
  </si>
  <si>
    <t>1 торг.місце дорівнює 1,0 п.м.</t>
  </si>
  <si>
    <t>1 торг.місце дорівнює 1,5 п.м.</t>
  </si>
  <si>
    <t>1  легковий трансп.засоб</t>
  </si>
  <si>
    <t>овочі і фрукти,мариновані,солоні,квашені</t>
  </si>
  <si>
    <t>м ясом  курки,нутрій,кролів</t>
  </si>
  <si>
    <t xml:space="preserve"> торгівля  з приставних  столів</t>
  </si>
  <si>
    <t>торгівля розсадою , саджанцями</t>
  </si>
  <si>
    <t xml:space="preserve">Надання  торгового місця  для   торгівлі </t>
  </si>
  <si>
    <t>сільгосппродуктами  від виробників(які вирощені</t>
  </si>
  <si>
    <t xml:space="preserve"> на фермерських   ділянках, при наявності у вироб-</t>
  </si>
  <si>
    <t>ника довідки  1-ДФ , крім м яса ) в овощних рядах</t>
  </si>
  <si>
    <t xml:space="preserve"> і міського ринку</t>
  </si>
  <si>
    <t>з розрахунку 1м2</t>
  </si>
  <si>
    <t>(згідно договору оренди)</t>
  </si>
  <si>
    <t>орендна плата  торгового місця  ,нестаціонарної споруди</t>
  </si>
  <si>
    <t xml:space="preserve"> ( орендатора),  для торговлі  на території  речового</t>
  </si>
  <si>
    <t xml:space="preserve">                                                                     РЕЧОВОГО   І    МІСЬКОГО  РИНКУ   м.ЩАСТЯ</t>
  </si>
  <si>
    <t>з кам яного  і  металевого  прилавків :</t>
  </si>
  <si>
    <t xml:space="preserve">  овочеві    ряди</t>
  </si>
  <si>
    <t xml:space="preserve"> молочні   ряди</t>
  </si>
  <si>
    <t>Главный бухгалтер</t>
  </si>
  <si>
    <t>ручка</t>
  </si>
  <si>
    <t>пач</t>
  </si>
  <si>
    <t>шт</t>
  </si>
  <si>
    <t>степлер</t>
  </si>
  <si>
    <t>уп.</t>
  </si>
  <si>
    <t>книга РРО</t>
  </si>
  <si>
    <t>заправка катриджа</t>
  </si>
  <si>
    <t>Найменування</t>
  </si>
  <si>
    <t xml:space="preserve"> в м2</t>
  </si>
  <si>
    <t>речовий ринок  :</t>
  </si>
  <si>
    <t>нестаціонарні споруди</t>
  </si>
  <si>
    <t>міський ринок :</t>
  </si>
  <si>
    <t>ЗАГАЛЬНА  ТОРГОВА ПЛОЩА   складає</t>
  </si>
  <si>
    <t>% співвідношення</t>
  </si>
  <si>
    <t>Річна сума витрат</t>
  </si>
  <si>
    <t>тис.грн</t>
  </si>
  <si>
    <t xml:space="preserve"> Загальна річна сума витрат</t>
  </si>
  <si>
    <t>речовий ринок:</t>
  </si>
  <si>
    <t>міський ринок:</t>
  </si>
  <si>
    <t xml:space="preserve"> сума витрат </t>
  </si>
  <si>
    <t>(річна в грн.)</t>
  </si>
  <si>
    <t xml:space="preserve">    на площу </t>
  </si>
  <si>
    <t>торг.площі</t>
  </si>
  <si>
    <t>сума</t>
  </si>
  <si>
    <t>(річна)</t>
  </si>
  <si>
    <t xml:space="preserve"> співвід. </t>
  </si>
  <si>
    <t>загальна торгова</t>
  </si>
  <si>
    <t>площа в м2</t>
  </si>
  <si>
    <t>вартість 1 м2</t>
  </si>
  <si>
    <t>торгової площі</t>
  </si>
  <si>
    <t>(місяць) *</t>
  </si>
  <si>
    <t xml:space="preserve"> *При визначенні вартості 1 м2 за місяць, сума річної вартості разределена на 12 місяців в році</t>
  </si>
  <si>
    <t xml:space="preserve">Розрахункова вартість оренди 1 м2 торгового місця під нестаціонарну споруду </t>
  </si>
  <si>
    <t>Розрахунок вартості 1 м2 торгової площі міського ринку.</t>
  </si>
  <si>
    <r>
      <t xml:space="preserve">                                         </t>
    </r>
    <r>
      <rPr>
        <b/>
        <sz val="14"/>
        <color theme="1"/>
        <rFont val="Calibri"/>
        <family val="2"/>
        <charset val="204"/>
        <scheme val="minor"/>
      </rPr>
      <t xml:space="preserve">    (нестаціонарні споруди)</t>
    </r>
  </si>
  <si>
    <t>Розрахункова вартість торгового місця на прилавку</t>
  </si>
  <si>
    <t xml:space="preserve">Загальна площа прилавків міського ринку  </t>
  </si>
  <si>
    <t>бронювання  1 п.м.  торгового міста  на прилавку ,терміном на 1 місяць</t>
  </si>
  <si>
    <t xml:space="preserve">Загальна площа прилавків міського ринку   </t>
  </si>
  <si>
    <t>*</t>
  </si>
  <si>
    <t>**</t>
  </si>
  <si>
    <t>*** 16% бронювання</t>
  </si>
  <si>
    <t>***</t>
  </si>
  <si>
    <t>* розділено на 2, оскільки ширина прилавка рівна - 0,5 метра.</t>
  </si>
  <si>
    <t>Найменування витрат</t>
  </si>
  <si>
    <t>од.вим.</t>
  </si>
  <si>
    <t>кількість</t>
  </si>
  <si>
    <t>ціна</t>
  </si>
  <si>
    <t>грн.</t>
  </si>
  <si>
    <t>ВСЬОГО</t>
  </si>
  <si>
    <t>папір для принтера</t>
  </si>
  <si>
    <t>олівець</t>
  </si>
  <si>
    <t>стрічка касова</t>
  </si>
  <si>
    <t>лінійка</t>
  </si>
  <si>
    <t>зошит</t>
  </si>
  <si>
    <t>тека швидкозшивач</t>
  </si>
  <si>
    <t>скоби</t>
  </si>
  <si>
    <t>чекові  книжки РКО</t>
  </si>
  <si>
    <t>№з/п</t>
  </si>
  <si>
    <t xml:space="preserve">               Найменування витрат</t>
  </si>
  <si>
    <t>од.віміру</t>
  </si>
  <si>
    <t xml:space="preserve">    Непрямі витрати </t>
  </si>
  <si>
    <t xml:space="preserve">      1.1</t>
  </si>
  <si>
    <t xml:space="preserve">     1.2</t>
  </si>
  <si>
    <t xml:space="preserve">   1.3</t>
  </si>
  <si>
    <t xml:space="preserve">  1.4</t>
  </si>
  <si>
    <t>Разом</t>
  </si>
  <si>
    <t>Витрати на зміст ринків</t>
  </si>
  <si>
    <t>вивезення сміття</t>
  </si>
  <si>
    <t>оренда приміщення</t>
  </si>
  <si>
    <t>послуги обслуговування електромереж</t>
  </si>
  <si>
    <t>адміністратівні витрати</t>
  </si>
  <si>
    <t>Всього витрати</t>
  </si>
  <si>
    <t>Індекс інфляції  12 %</t>
  </si>
  <si>
    <t>Рентабельність 16%</t>
  </si>
  <si>
    <t>на 2016 рік</t>
  </si>
  <si>
    <t>Директор КП "Щастинський Продторг "</t>
  </si>
  <si>
    <t>_______________</t>
  </si>
  <si>
    <t>Сисоєнко П.М.</t>
  </si>
  <si>
    <t xml:space="preserve">                                           Загальні плановані  витрати КП "Щастинський Продторг"  </t>
  </si>
  <si>
    <t xml:space="preserve"> м.п. ;  м2</t>
  </si>
  <si>
    <t xml:space="preserve">Тариф   за </t>
  </si>
  <si>
    <t>________________Бондарчук Л.А.</t>
  </si>
  <si>
    <t xml:space="preserve">  РОЗШИФРОВКА</t>
  </si>
  <si>
    <t>Головний бухгалтер</t>
  </si>
  <si>
    <t>сума в грн.</t>
  </si>
  <si>
    <t>в місяць</t>
  </si>
  <si>
    <t xml:space="preserve">сума грн. </t>
  </si>
  <si>
    <t>за рік</t>
  </si>
  <si>
    <t>додатки</t>
  </si>
  <si>
    <t>додаток   1</t>
  </si>
  <si>
    <t>додаток   2</t>
  </si>
  <si>
    <t xml:space="preserve">                                         ринків м.Щастя  ,за адресою:м.Щастя пров.Солнєчний 7"Б")</t>
  </si>
  <si>
    <t xml:space="preserve">  одиниця   виміру</t>
  </si>
  <si>
    <t>очищення стоків</t>
  </si>
  <si>
    <t>обслуговування РРО</t>
  </si>
  <si>
    <t>телекомунікаційні послуги</t>
  </si>
  <si>
    <t>додаток  4</t>
  </si>
  <si>
    <t>заробітна плата</t>
  </si>
  <si>
    <t>податки  на ЗП</t>
  </si>
  <si>
    <t>єдиний податок  5% в місяць</t>
  </si>
  <si>
    <t>річна сума</t>
  </si>
  <si>
    <t xml:space="preserve"> за місяць</t>
  </si>
  <si>
    <t>Фонд оплати праці і налоги.</t>
  </si>
  <si>
    <t xml:space="preserve"> тис.грн</t>
  </si>
  <si>
    <t>єдиний податок 5%</t>
  </si>
  <si>
    <t>електропостачання</t>
  </si>
  <si>
    <t>додаток 3</t>
  </si>
  <si>
    <t xml:space="preserve">                 планових  адміністративних витрат</t>
  </si>
  <si>
    <t>додаток  3</t>
  </si>
  <si>
    <t>рік</t>
  </si>
  <si>
    <t>місць</t>
  </si>
  <si>
    <t>од.виміру</t>
  </si>
  <si>
    <t>240 м.куб  (на рік ) х 12,67 грн</t>
  </si>
  <si>
    <t>Вивезення  та захоронення сміття договір №14 від 01.03.206 р.</t>
  </si>
  <si>
    <t>177,78 м3 за рік</t>
  </si>
  <si>
    <t xml:space="preserve">388,76 грн  за місяц </t>
  </si>
  <si>
    <t>Оренда приміщення договір б/н від 31.12.2015 р.</t>
  </si>
  <si>
    <t>704,00 грн. за місяць</t>
  </si>
  <si>
    <t xml:space="preserve">Договір подряду №20 від 15.04.2016 р. </t>
  </si>
  <si>
    <t>облуговування ел.мереж</t>
  </si>
  <si>
    <t>Обслуговування РРО договір №119 від 01.03.2016 р.</t>
  </si>
  <si>
    <t>планові витрати</t>
  </si>
  <si>
    <t>Додаток 4</t>
  </si>
  <si>
    <t>Директор КП "Щастинський Продторг"   ______________Сисоєнко П.М.</t>
  </si>
  <si>
    <t xml:space="preserve">                    _____________</t>
  </si>
  <si>
    <t>Плановє  начислення єдиного податку у розмірі 5 % в місяць на 2016 р.</t>
  </si>
  <si>
    <t xml:space="preserve">                                      ( для розрахунку сібівартості торгових міст речового і міського  </t>
  </si>
  <si>
    <t>Електропостачаня</t>
  </si>
  <si>
    <t>Вода , договір №1658 від 01.03.2006 р.</t>
  </si>
  <si>
    <t>Об єм</t>
  </si>
  <si>
    <t>Найменування послуги</t>
  </si>
  <si>
    <t>Вивезення та очищення побутових стоків договір №4-ОС ві.01.03.2016 р.</t>
  </si>
  <si>
    <t xml:space="preserve">       Бондарчук Л.А.</t>
  </si>
  <si>
    <t xml:space="preserve">                                                                                                       на речовому ринку складає - 37,64 грн</t>
  </si>
  <si>
    <t xml:space="preserve"> *При визначенні вартості 1 м2 за місяць, сума річної вартості розділена на 12 місяців.</t>
  </si>
  <si>
    <t>вартість  1  м.п. за рік    (117 351,84грн.  : 38,98 м.п.)</t>
  </si>
  <si>
    <t>вартість 1  м.п. в місяць (3010,57 грн:12 місяців)</t>
  </si>
  <si>
    <t>вартість 1  м.п. в день  (250,88 :25 робочих днів  ринку в місяць)</t>
  </si>
  <si>
    <t>16% від вартості одного 1 м.п. в місяць (250,88 грн. Х 16%)</t>
  </si>
  <si>
    <t xml:space="preserve">**Розрахунок  завантаженості ринку зроблено аналітично  протягом 4 місяців . </t>
  </si>
  <si>
    <t xml:space="preserve"> Середнє  завантаження торгових місць на прилавках   30%  </t>
  </si>
  <si>
    <r>
      <t xml:space="preserve">              </t>
    </r>
    <r>
      <rPr>
        <b/>
        <sz val="14"/>
        <color theme="1"/>
        <rFont val="Calibri"/>
        <family val="2"/>
        <charset val="204"/>
        <scheme val="minor"/>
      </rPr>
      <t xml:space="preserve">міського ринку </t>
    </r>
  </si>
  <si>
    <r>
      <t xml:space="preserve">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ВАРТОСТІ  ТОРГОВОГО МІСЦЯ  НА ТЕРИТОРІЇ </t>
    </r>
    <r>
      <rPr>
        <sz val="11"/>
        <color theme="1"/>
        <rFont val="Calibri"/>
        <family val="2"/>
        <charset val="204"/>
        <scheme val="minor"/>
      </rPr>
      <t xml:space="preserve">    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</si>
  <si>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Єдиний    соціальний    внесок    22 % від ФОП</t>
  </si>
  <si>
    <t>Додаток 2</t>
  </si>
  <si>
    <t>единий соціальний внесок</t>
  </si>
  <si>
    <t xml:space="preserve">плановий  фонд оплати праці    </t>
  </si>
  <si>
    <t>плановий виторг з речового і міського ринків</t>
  </si>
  <si>
    <t>* плановий виторг  з розрахунку :</t>
  </si>
  <si>
    <t xml:space="preserve">виторг з </t>
  </si>
  <si>
    <t>Телекомунікаційні послуги договір №962925 від 03.02.2016 р.</t>
  </si>
  <si>
    <t xml:space="preserve">                                 РОЗШИФРОВКА</t>
  </si>
  <si>
    <t xml:space="preserve">планових    витрат на   сплату  податків  на 2016 р. </t>
  </si>
  <si>
    <r>
      <t xml:space="preserve">              </t>
    </r>
    <r>
      <rPr>
        <b/>
        <sz val="11"/>
        <color theme="1"/>
        <rFont val="Calibri"/>
        <family val="2"/>
        <charset val="204"/>
        <scheme val="minor"/>
      </rPr>
      <t xml:space="preserve">  РОЗШИФРОВКА</t>
    </r>
  </si>
  <si>
    <t>планових   витрат  на зміст  речого і міського ринків.</t>
  </si>
  <si>
    <t xml:space="preserve">                Розподіл  суми  витрат  у відповідності   торгових площ</t>
  </si>
  <si>
    <r>
      <t xml:space="preserve">                                                            </t>
    </r>
    <r>
      <rPr>
        <b/>
        <sz val="14"/>
        <color theme="1"/>
        <rFont val="Calibri"/>
        <family val="2"/>
        <charset val="204"/>
        <scheme val="minor"/>
      </rPr>
      <t xml:space="preserve">   речового і міського ринків.  </t>
    </r>
    <r>
      <rPr>
        <b/>
        <sz val="11"/>
        <color theme="1"/>
        <rFont val="Calibri"/>
        <family val="2"/>
        <charset val="204"/>
        <scheme val="minor"/>
      </rPr>
      <t xml:space="preserve">   </t>
    </r>
  </si>
  <si>
    <t xml:space="preserve">                                    на міському ринку складає   -  37,64 грн.</t>
  </si>
  <si>
    <t>Згідно плану рінків торгова площа  складає :</t>
  </si>
  <si>
    <t xml:space="preserve">                           Розрахунок вартості 1 м2 торгової площі речового ринку.</t>
  </si>
  <si>
    <t>РОЗРАХУНОК</t>
  </si>
  <si>
    <t xml:space="preserve">            співвідношення торгових площ речового і міського ринків</t>
  </si>
  <si>
    <t xml:space="preserve">                м.Щастя , за адресою :м.Щастя пров.Солнєчний буд.7Б</t>
  </si>
  <si>
    <t xml:space="preserve">загальної площі, під нестаціонарних споруд  речового і міського ринків:  </t>
  </si>
  <si>
    <t xml:space="preserve">                (1459,79 м2 - 129,79 м2 (споруди речового ринку, що до з ясування) = 1330,0 м2 )</t>
  </si>
  <si>
    <t xml:space="preserve">площі   прилавків    міського ринку :                          </t>
  </si>
  <si>
    <t xml:space="preserve">   1330,0 м 2 х 37,64 грн. = 50 061,20 грн</t>
  </si>
  <si>
    <t xml:space="preserve">   37,98 м.п. х 250,88 грн.= 9 779,30 грн</t>
  </si>
  <si>
    <t xml:space="preserve">Всього </t>
  </si>
  <si>
    <t>Додаток 3</t>
  </si>
  <si>
    <t>торгівля  сиром и молоком</t>
  </si>
  <si>
    <t>торгівля молоком ,сиром,сметаною</t>
  </si>
  <si>
    <t>парковка легкового транспортного засобу  на території ринку</t>
  </si>
  <si>
    <t>на 2016 р.</t>
  </si>
  <si>
    <t>Штат у кількості 11  одиниць.</t>
  </si>
  <si>
    <t>Назва структурного  підрозділу</t>
  </si>
  <si>
    <t>АУП</t>
  </si>
  <si>
    <t>штатних</t>
  </si>
  <si>
    <t>одиниць</t>
  </si>
  <si>
    <t xml:space="preserve">місячний </t>
  </si>
  <si>
    <t>ФЗП</t>
  </si>
  <si>
    <t>технічний службовець</t>
  </si>
  <si>
    <t>робітник</t>
  </si>
  <si>
    <t xml:space="preserve">РАЗОМ </t>
  </si>
  <si>
    <t xml:space="preserve">                 КП   "Щастинський Продторг  "</t>
  </si>
  <si>
    <t xml:space="preserve">            ШТАТНИЙ   РОЗПИС</t>
  </si>
  <si>
    <t>Додаток 1</t>
  </si>
  <si>
    <r>
      <t xml:space="preserve">з місячним фондом зарабітної плати </t>
    </r>
    <r>
      <rPr>
        <b/>
        <u/>
        <sz val="10"/>
        <color theme="1"/>
        <rFont val="Calibri"/>
        <family val="2"/>
        <charset val="204"/>
        <scheme val="minor"/>
      </rPr>
      <t xml:space="preserve"> 27  400,00 грн.</t>
    </r>
  </si>
  <si>
    <t xml:space="preserve">                                                                                                  </t>
  </si>
  <si>
    <t>Додаток</t>
  </si>
  <si>
    <t xml:space="preserve">до рішення виконавчого комітету </t>
  </si>
  <si>
    <t>Щастинської міської ради</t>
  </si>
  <si>
    <t>від 31.05.2016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</si>
</sst>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1" xfId="0" applyBorder="1"/>
    <xf numFmtId="16" fontId="0" fillId="0" borderId="0" xfId="0" applyNumberFormat="1"/>
    <xf numFmtId="0" fontId="1" fillId="0" borderId="1" xfId="0" applyFont="1" applyBorder="1"/>
    <xf numFmtId="2" fontId="1" fillId="0" borderId="1" xfId="0" applyNumberFormat="1" applyFont="1" applyBorder="1"/>
    <xf numFmtId="2" fontId="0" fillId="0" borderId="1" xfId="0" applyNumberFormat="1" applyBorder="1"/>
    <xf numFmtId="2" fontId="2" fillId="0" borderId="1" xfId="0" applyNumberFormat="1" applyFont="1" applyBorder="1"/>
    <xf numFmtId="2" fontId="0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164" fontId="0" fillId="0" borderId="0" xfId="0" applyNumberFormat="1" applyBorder="1"/>
    <xf numFmtId="0" fontId="3" fillId="0" borderId="0" xfId="0" applyFont="1"/>
    <xf numFmtId="0" fontId="1" fillId="0" borderId="0" xfId="0" applyFont="1"/>
    <xf numFmtId="49" fontId="0" fillId="0" borderId="1" xfId="0" applyNumberFormat="1" applyBorder="1"/>
    <xf numFmtId="49" fontId="0" fillId="0" borderId="0" xfId="0" applyNumberFormat="1"/>
    <xf numFmtId="49" fontId="0" fillId="0" borderId="0" xfId="0" applyNumberFormat="1" applyBorder="1"/>
    <xf numFmtId="49" fontId="0" fillId="0" borderId="4" xfId="0" applyNumberFormat="1" applyBorder="1"/>
    <xf numFmtId="49" fontId="0" fillId="0" borderId="6" xfId="0" applyNumberFormat="1" applyBorder="1"/>
    <xf numFmtId="0" fontId="0" fillId="0" borderId="8" xfId="0" applyBorder="1"/>
    <xf numFmtId="0" fontId="1" fillId="0" borderId="0" xfId="0" applyFont="1" applyBorder="1"/>
    <xf numFmtId="0" fontId="0" fillId="0" borderId="9" xfId="0" applyBorder="1"/>
    <xf numFmtId="0" fontId="0" fillId="0" borderId="10" xfId="0" applyBorder="1"/>
    <xf numFmtId="2" fontId="0" fillId="0" borderId="6" xfId="0" applyNumberFormat="1" applyBorder="1"/>
    <xf numFmtId="49" fontId="0" fillId="0" borderId="12" xfId="0" applyNumberFormat="1" applyBorder="1"/>
    <xf numFmtId="2" fontId="0" fillId="0" borderId="9" xfId="0" applyNumberFormat="1" applyBorder="1"/>
    <xf numFmtId="2" fontId="0" fillId="0" borderId="4" xfId="0" applyNumberFormat="1" applyBorder="1"/>
    <xf numFmtId="2" fontId="0" fillId="0" borderId="12" xfId="0" applyNumberFormat="1" applyBorder="1"/>
    <xf numFmtId="2" fontId="0" fillId="0" borderId="5" xfId="0" applyNumberFormat="1" applyBorder="1"/>
    <xf numFmtId="2" fontId="0" fillId="0" borderId="0" xfId="0" applyNumberFormat="1" applyBorder="1"/>
    <xf numFmtId="0" fontId="0" fillId="0" borderId="3" xfId="0" applyNumberFormat="1" applyBorder="1"/>
    <xf numFmtId="0" fontId="0" fillId="0" borderId="13" xfId="0" applyNumberFormat="1" applyBorder="1"/>
    <xf numFmtId="0" fontId="0" fillId="0" borderId="0" xfId="0" applyNumberFormat="1" applyBorder="1"/>
    <xf numFmtId="0" fontId="0" fillId="0" borderId="10" xfId="0" applyNumberFormat="1" applyBorder="1"/>
    <xf numFmtId="0" fontId="0" fillId="0" borderId="1" xfId="0" applyNumberFormat="1" applyFill="1" applyBorder="1"/>
    <xf numFmtId="2" fontId="0" fillId="0" borderId="1" xfId="0" applyNumberFormat="1" applyFill="1" applyBorder="1"/>
    <xf numFmtId="2" fontId="0" fillId="0" borderId="0" xfId="0" applyNumberFormat="1" applyFill="1" applyBorder="1"/>
    <xf numFmtId="49" fontId="1" fillId="0" borderId="4" xfId="0" applyNumberFormat="1" applyFont="1" applyBorder="1"/>
    <xf numFmtId="49" fontId="1" fillId="0" borderId="12" xfId="0" applyNumberFormat="1" applyFont="1" applyBorder="1"/>
    <xf numFmtId="0" fontId="4" fillId="0" borderId="0" xfId="0" applyFont="1"/>
    <xf numFmtId="49" fontId="0" fillId="0" borderId="4" xfId="0" applyNumberFormat="1" applyFont="1" applyBorder="1"/>
    <xf numFmtId="49" fontId="5" fillId="0" borderId="4" xfId="0" applyNumberFormat="1" applyFont="1" applyBorder="1"/>
    <xf numFmtId="49" fontId="5" fillId="0" borderId="12" xfId="0" applyNumberFormat="1" applyFont="1" applyBorder="1"/>
    <xf numFmtId="49" fontId="5" fillId="0" borderId="5" xfId="0" applyNumberFormat="1" applyFont="1" applyBorder="1"/>
    <xf numFmtId="49" fontId="5" fillId="0" borderId="1" xfId="0" applyNumberFormat="1" applyFont="1" applyBorder="1"/>
    <xf numFmtId="49" fontId="5" fillId="0" borderId="0" xfId="0" applyNumberFormat="1" applyFont="1" applyBorder="1"/>
    <xf numFmtId="49" fontId="5" fillId="0" borderId="9" xfId="0" applyNumberFormat="1" applyFont="1" applyBorder="1"/>
    <xf numFmtId="0" fontId="0" fillId="0" borderId="13" xfId="0" applyBorder="1"/>
    <xf numFmtId="0" fontId="1" fillId="0" borderId="13" xfId="0" applyFont="1" applyBorder="1"/>
    <xf numFmtId="49" fontId="0" fillId="0" borderId="14" xfId="0" applyNumberFormat="1" applyBorder="1"/>
    <xf numFmtId="49" fontId="6" fillId="0" borderId="6" xfId="0" applyNumberFormat="1" applyFont="1" applyBorder="1"/>
    <xf numFmtId="49" fontId="6" fillId="0" borderId="14" xfId="0" applyNumberFormat="1" applyFont="1" applyBorder="1"/>
    <xf numFmtId="2" fontId="0" fillId="0" borderId="14" xfId="0" applyNumberFormat="1" applyBorder="1"/>
    <xf numFmtId="2" fontId="0" fillId="0" borderId="7" xfId="0" applyNumberFormat="1" applyBorder="1"/>
    <xf numFmtId="0" fontId="1" fillId="0" borderId="3" xfId="0" applyFont="1" applyBorder="1"/>
    <xf numFmtId="0" fontId="1" fillId="0" borderId="4" xfId="0" applyNumberFormat="1" applyFont="1" applyBorder="1"/>
    <xf numFmtId="0" fontId="0" fillId="0" borderId="5" xfId="0" applyNumberFormat="1" applyFill="1" applyBorder="1"/>
    <xf numFmtId="49" fontId="5" fillId="0" borderId="3" xfId="0" applyNumberFormat="1" applyFont="1" applyBorder="1"/>
    <xf numFmtId="49" fontId="1" fillId="0" borderId="8" xfId="0" applyNumberFormat="1" applyFont="1" applyBorder="1"/>
    <xf numFmtId="49" fontId="0" fillId="0" borderId="15" xfId="0" applyNumberFormat="1" applyBorder="1"/>
    <xf numFmtId="0" fontId="0" fillId="0" borderId="6" xfId="0" applyBorder="1"/>
    <xf numFmtId="0" fontId="0" fillId="0" borderId="11" xfId="0" applyBorder="1"/>
    <xf numFmtId="2" fontId="0" fillId="0" borderId="0" xfId="0" applyNumberFormat="1"/>
    <xf numFmtId="0" fontId="0" fillId="0" borderId="15" xfId="0" applyBorder="1"/>
    <xf numFmtId="0" fontId="0" fillId="0" borderId="7" xfId="0" applyBorder="1"/>
    <xf numFmtId="0" fontId="0" fillId="0" borderId="4" xfId="0" applyBorder="1"/>
    <xf numFmtId="0" fontId="1" fillId="0" borderId="1" xfId="0" applyNumberFormat="1" applyFont="1" applyFill="1" applyBorder="1"/>
    <xf numFmtId="0" fontId="1" fillId="0" borderId="10" xfId="0" applyNumberFormat="1" applyFont="1" applyBorder="1"/>
    <xf numFmtId="49" fontId="0" fillId="0" borderId="2" xfId="0" applyNumberFormat="1" applyBorder="1"/>
    <xf numFmtId="0" fontId="1" fillId="0" borderId="8" xfId="0" applyNumberFormat="1" applyFont="1" applyBorder="1"/>
    <xf numFmtId="0" fontId="0" fillId="0" borderId="5" xfId="0" applyBorder="1"/>
    <xf numFmtId="0" fontId="0" fillId="0" borderId="1" xfId="0" applyNumberFormat="1" applyBorder="1"/>
    <xf numFmtId="0" fontId="1" fillId="0" borderId="11" xfId="0" applyFont="1" applyBorder="1"/>
    <xf numFmtId="0" fontId="1" fillId="0" borderId="9" xfId="0" applyFont="1" applyBorder="1"/>
    <xf numFmtId="0" fontId="0" fillId="0" borderId="0" xfId="0" applyFont="1" applyBorder="1"/>
    <xf numFmtId="0" fontId="1" fillId="0" borderId="10" xfId="0" applyFont="1" applyBorder="1"/>
    <xf numFmtId="0" fontId="2" fillId="0" borderId="0" xfId="0" applyFont="1"/>
    <xf numFmtId="0" fontId="0" fillId="0" borderId="0" xfId="0" applyFont="1"/>
    <xf numFmtId="0" fontId="8" fillId="0" borderId="0" xfId="0" applyFont="1"/>
    <xf numFmtId="0" fontId="8" fillId="0" borderId="3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1" xfId="0" applyFont="1" applyBorder="1"/>
    <xf numFmtId="0" fontId="2" fillId="0" borderId="1" xfId="0" applyFont="1" applyBorder="1"/>
    <xf numFmtId="0" fontId="2" fillId="0" borderId="10" xfId="0" applyFont="1" applyBorder="1"/>
    <xf numFmtId="0" fontId="2" fillId="0" borderId="2" xfId="0" applyFont="1" applyBorder="1"/>
    <xf numFmtId="0" fontId="2" fillId="0" borderId="7" xfId="0" applyFont="1" applyBorder="1"/>
    <xf numFmtId="2" fontId="8" fillId="0" borderId="1" xfId="0" applyNumberFormat="1" applyFont="1" applyBorder="1"/>
    <xf numFmtId="0" fontId="2" fillId="0" borderId="4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9" xfId="0" applyFont="1" applyBorder="1"/>
    <xf numFmtId="0" fontId="2" fillId="0" borderId="12" xfId="0" applyFont="1" applyBorder="1"/>
    <xf numFmtId="0" fontId="0" fillId="0" borderId="12" xfId="0" applyBorder="1"/>
    <xf numFmtId="0" fontId="2" fillId="0" borderId="6" xfId="0" applyFont="1" applyBorder="1"/>
    <xf numFmtId="0" fontId="2" fillId="0" borderId="0" xfId="0" applyFont="1" applyBorder="1"/>
    <xf numFmtId="0" fontId="2" fillId="0" borderId="12" xfId="0" applyFont="1" applyFill="1" applyBorder="1"/>
    <xf numFmtId="2" fontId="2" fillId="0" borderId="0" xfId="0" applyNumberFormat="1" applyFont="1" applyBorder="1"/>
    <xf numFmtId="2" fontId="8" fillId="0" borderId="0" xfId="0" applyNumberFormat="1" applyFont="1" applyBorder="1"/>
    <xf numFmtId="0" fontId="2" fillId="0" borderId="15" xfId="0" applyFont="1" applyBorder="1"/>
    <xf numFmtId="0" fontId="8" fillId="0" borderId="4" xfId="0" applyFont="1" applyBorder="1"/>
    <xf numFmtId="0" fontId="8" fillId="0" borderId="12" xfId="0" applyFont="1" applyFill="1" applyBorder="1"/>
    <xf numFmtId="0" fontId="1" fillId="0" borderId="12" xfId="0" applyFont="1" applyBorder="1"/>
    <xf numFmtId="0" fontId="1" fillId="0" borderId="4" xfId="0" applyFont="1" applyBorder="1"/>
    <xf numFmtId="0" fontId="1" fillId="0" borderId="5" xfId="0" applyFont="1" applyBorder="1"/>
    <xf numFmtId="0" fontId="8" fillId="0" borderId="0" xfId="0" applyFont="1" applyBorder="1"/>
    <xf numFmtId="4" fontId="2" fillId="0" borderId="1" xfId="0" applyNumberFormat="1" applyFont="1" applyBorder="1"/>
    <xf numFmtId="0" fontId="2" fillId="0" borderId="11" xfId="0" applyFont="1" applyBorder="1"/>
    <xf numFmtId="165" fontId="2" fillId="0" borderId="1" xfId="0" applyNumberFormat="1" applyFont="1" applyBorder="1"/>
    <xf numFmtId="0" fontId="8" fillId="0" borderId="8" xfId="0" applyFont="1" applyBorder="1"/>
    <xf numFmtId="0" fontId="8" fillId="0" borderId="10" xfId="0" applyFont="1" applyBorder="1"/>
    <xf numFmtId="165" fontId="2" fillId="0" borderId="5" xfId="0" applyNumberFormat="1" applyFont="1" applyBorder="1"/>
    <xf numFmtId="0" fontId="0" fillId="0" borderId="0" xfId="0" applyFill="1" applyBorder="1"/>
    <xf numFmtId="0" fontId="0" fillId="0" borderId="1" xfId="0" applyFont="1" applyBorder="1"/>
    <xf numFmtId="49" fontId="1" fillId="0" borderId="1" xfId="0" applyNumberFormat="1" applyFont="1" applyBorder="1"/>
    <xf numFmtId="0" fontId="1" fillId="0" borderId="0" xfId="0" applyFont="1" applyFill="1" applyBorder="1"/>
    <xf numFmtId="0" fontId="0" fillId="0" borderId="3" xfId="0" applyFill="1" applyBorder="1"/>
    <xf numFmtId="0" fontId="1" fillId="0" borderId="3" xfId="0" applyFont="1" applyFill="1" applyBorder="1"/>
    <xf numFmtId="0" fontId="7" fillId="0" borderId="4" xfId="0" applyFont="1" applyBorder="1"/>
    <xf numFmtId="0" fontId="0" fillId="0" borderId="4" xfId="0" applyFont="1" applyBorder="1"/>
    <xf numFmtId="0" fontId="7" fillId="0" borderId="12" xfId="0" applyFont="1" applyBorder="1"/>
    <xf numFmtId="0" fontId="0" fillId="0" borderId="12" xfId="0" applyFont="1" applyBorder="1"/>
    <xf numFmtId="16" fontId="0" fillId="0" borderId="1" xfId="0" applyNumberFormat="1" applyBorder="1"/>
    <xf numFmtId="2" fontId="1" fillId="0" borderId="4" xfId="0" applyNumberFormat="1" applyFont="1" applyBorder="1"/>
    <xf numFmtId="2" fontId="0" fillId="0" borderId="11" xfId="0" applyNumberFormat="1" applyBorder="1"/>
    <xf numFmtId="0" fontId="0" fillId="0" borderId="0" xfId="0" applyFont="1" applyFill="1" applyBorder="1"/>
    <xf numFmtId="0" fontId="9" fillId="0" borderId="3" xfId="0" applyFont="1" applyBorder="1"/>
    <xf numFmtId="0" fontId="9" fillId="0" borderId="11" xfId="0" applyFont="1" applyBorder="1"/>
    <xf numFmtId="0" fontId="9" fillId="0" borderId="9" xfId="0" applyFont="1" applyBorder="1"/>
    <xf numFmtId="0" fontId="9" fillId="0" borderId="1" xfId="0" applyFont="1" applyBorder="1"/>
    <xf numFmtId="0" fontId="9" fillId="0" borderId="10" xfId="0" applyFont="1" applyBorder="1"/>
    <xf numFmtId="0" fontId="9" fillId="0" borderId="2" xfId="0" applyFont="1" applyBorder="1"/>
    <xf numFmtId="0" fontId="9" fillId="0" borderId="7" xfId="0" applyFont="1" applyBorder="1"/>
    <xf numFmtId="2" fontId="9" fillId="0" borderId="1" xfId="0" applyNumberFormat="1" applyFont="1" applyBorder="1"/>
    <xf numFmtId="9" fontId="0" fillId="0" borderId="0" xfId="0" applyNumberFormat="1"/>
    <xf numFmtId="9" fontId="1" fillId="0" borderId="0" xfId="0" applyNumberFormat="1" applyFont="1"/>
    <xf numFmtId="2" fontId="1" fillId="0" borderId="0" xfId="0" applyNumberFormat="1" applyFont="1"/>
    <xf numFmtId="0" fontId="3" fillId="0" borderId="1" xfId="0" applyFont="1" applyBorder="1"/>
    <xf numFmtId="2" fontId="3" fillId="0" borderId="1" xfId="0" applyNumberFormat="1" applyFont="1" applyBorder="1"/>
    <xf numFmtId="0" fontId="3" fillId="0" borderId="10" xfId="0" applyFont="1" applyBorder="1"/>
    <xf numFmtId="0" fontId="3" fillId="0" borderId="2" xfId="0" applyFont="1" applyBorder="1"/>
    <xf numFmtId="0" fontId="3" fillId="0" borderId="7" xfId="0" applyFont="1" applyBorder="1"/>
    <xf numFmtId="0" fontId="0" fillId="0" borderId="5" xfId="0" applyFont="1" applyBorder="1"/>
    <xf numFmtId="0" fontId="0" fillId="0" borderId="7" xfId="0" applyFont="1" applyBorder="1"/>
    <xf numFmtId="0" fontId="0" fillId="0" borderId="5" xfId="0" applyFont="1" applyFill="1" applyBorder="1"/>
    <xf numFmtId="0" fontId="3" fillId="0" borderId="3" xfId="0" applyFont="1" applyBorder="1"/>
    <xf numFmtId="0" fontId="3" fillId="0" borderId="11" xfId="0" applyFont="1" applyBorder="1"/>
    <xf numFmtId="0" fontId="3" fillId="0" borderId="9" xfId="0" applyFont="1" applyBorder="1"/>
    <xf numFmtId="0" fontId="0" fillId="0" borderId="15" xfId="0" applyFont="1" applyBorder="1"/>
    <xf numFmtId="0" fontId="0" fillId="0" borderId="8" xfId="0" applyFont="1" applyBorder="1"/>
    <xf numFmtId="0" fontId="0" fillId="0" borderId="14" xfId="0" applyFont="1" applyBorder="1"/>
    <xf numFmtId="0" fontId="0" fillId="0" borderId="13" xfId="0" applyFont="1" applyBorder="1"/>
    <xf numFmtId="0" fontId="0" fillId="0" borderId="12" xfId="0" applyFont="1" applyFill="1" applyBorder="1"/>
    <xf numFmtId="2" fontId="3" fillId="0" borderId="5" xfId="0" applyNumberFormat="1" applyFont="1" applyBorder="1"/>
    <xf numFmtId="4" fontId="0" fillId="0" borderId="0" xfId="0" applyNumberFormat="1"/>
    <xf numFmtId="0" fontId="9" fillId="0" borderId="0" xfId="0" applyFont="1" applyBorder="1"/>
    <xf numFmtId="0" fontId="9" fillId="0" borderId="6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4" xfId="0" applyFont="1" applyBorder="1"/>
    <xf numFmtId="0" fontId="9" fillId="0" borderId="13" xfId="0" applyFont="1" applyBorder="1"/>
    <xf numFmtId="0" fontId="9" fillId="0" borderId="12" xfId="0" applyFont="1" applyBorder="1"/>
    <xf numFmtId="0" fontId="9" fillId="0" borderId="5" xfId="0" applyFont="1" applyBorder="1"/>
    <xf numFmtId="0" fontId="0" fillId="0" borderId="0" xfId="0" applyAlignment="1">
      <alignment wrapText="1"/>
    </xf>
    <xf numFmtId="0" fontId="3" fillId="0" borderId="3" xfId="0" applyFont="1" applyFill="1" applyBorder="1"/>
    <xf numFmtId="0" fontId="10" fillId="0" borderId="3" xfId="0" applyFont="1" applyBorder="1"/>
    <xf numFmtId="0" fontId="10" fillId="0" borderId="11" xfId="0" applyFont="1" applyBorder="1"/>
    <xf numFmtId="0" fontId="10" fillId="0" borderId="9" xfId="0" applyFont="1" applyBorder="1"/>
    <xf numFmtId="0" fontId="1" fillId="0" borderId="8" xfId="0" applyFont="1" applyBorder="1"/>
    <xf numFmtId="0" fontId="1" fillId="0" borderId="15" xfId="0" applyFont="1" applyBorder="1"/>
    <xf numFmtId="0" fontId="1" fillId="0" borderId="6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9"/>
  <sheetViews>
    <sheetView workbookViewId="0">
      <selection activeCell="B37" sqref="B37"/>
    </sheetView>
  </sheetViews>
  <sheetFormatPr defaultRowHeight="15" x14ac:dyDescent="0.25"/>
  <cols>
    <col min="1" max="1" width="6" customWidth="1"/>
    <col min="2" max="2" width="38.42578125" customWidth="1"/>
    <col min="3" max="3" width="9.85546875" hidden="1" customWidth="1"/>
    <col min="4" max="4" width="13.7109375" customWidth="1"/>
    <col min="5" max="5" width="12" customWidth="1"/>
    <col min="6" max="6" width="11.7109375" customWidth="1"/>
    <col min="7" max="7" width="12.7109375" customWidth="1"/>
  </cols>
  <sheetData>
    <row r="4" spans="1:7" x14ac:dyDescent="0.25">
      <c r="B4" s="20" t="s">
        <v>126</v>
      </c>
      <c r="C4" s="20"/>
      <c r="D4" s="20"/>
      <c r="E4" s="10"/>
      <c r="F4" s="10"/>
    </row>
    <row r="5" spans="1:7" x14ac:dyDescent="0.25">
      <c r="B5" s="20"/>
      <c r="C5" s="20"/>
      <c r="D5" s="20" t="s">
        <v>122</v>
      </c>
      <c r="E5" s="10"/>
      <c r="F5" s="10"/>
    </row>
    <row r="6" spans="1:7" x14ac:dyDescent="0.25">
      <c r="B6" s="20" t="s">
        <v>174</v>
      </c>
      <c r="C6" s="20"/>
      <c r="D6" s="20"/>
      <c r="E6" s="10"/>
      <c r="F6" s="10"/>
    </row>
    <row r="7" spans="1:7" x14ac:dyDescent="0.25">
      <c r="B7" s="13" t="s">
        <v>139</v>
      </c>
    </row>
    <row r="8" spans="1:7" x14ac:dyDescent="0.25">
      <c r="B8" s="13"/>
    </row>
    <row r="9" spans="1:7" x14ac:dyDescent="0.25">
      <c r="B9" s="13"/>
    </row>
    <row r="10" spans="1:7" ht="27.75" customHeight="1" x14ac:dyDescent="0.25">
      <c r="A10" s="118" t="s">
        <v>105</v>
      </c>
      <c r="B10" s="65" t="s">
        <v>106</v>
      </c>
      <c r="C10" s="10"/>
      <c r="D10" s="65" t="s">
        <v>107</v>
      </c>
      <c r="E10" s="119" t="s">
        <v>132</v>
      </c>
      <c r="F10" s="119" t="s">
        <v>134</v>
      </c>
      <c r="G10" s="65" t="s">
        <v>136</v>
      </c>
    </row>
    <row r="11" spans="1:7" ht="27.75" customHeight="1" x14ac:dyDescent="0.25">
      <c r="A11" s="120"/>
      <c r="B11" s="93"/>
      <c r="C11" s="10"/>
      <c r="D11" s="93"/>
      <c r="E11" s="121" t="s">
        <v>133</v>
      </c>
      <c r="F11" s="121" t="s">
        <v>135</v>
      </c>
      <c r="G11" s="93"/>
    </row>
    <row r="12" spans="1:7" x14ac:dyDescent="0.25">
      <c r="A12" s="1">
        <v>1</v>
      </c>
      <c r="B12" s="3" t="s">
        <v>108</v>
      </c>
      <c r="C12" s="9"/>
      <c r="D12" s="9"/>
      <c r="E12" s="61"/>
      <c r="F12" s="61"/>
      <c r="G12" s="21"/>
    </row>
    <row r="13" spans="1:7" x14ac:dyDescent="0.25">
      <c r="A13" s="14"/>
      <c r="B13" s="3" t="s">
        <v>150</v>
      </c>
      <c r="C13" s="1"/>
      <c r="D13" s="70"/>
      <c r="E13" s="70"/>
      <c r="F13" s="70"/>
      <c r="G13" s="70"/>
    </row>
    <row r="14" spans="1:7" x14ac:dyDescent="0.25">
      <c r="A14" s="14" t="s">
        <v>109</v>
      </c>
      <c r="B14" s="1" t="s">
        <v>145</v>
      </c>
      <c r="C14" s="1"/>
      <c r="D14" s="1" t="s">
        <v>62</v>
      </c>
      <c r="E14" s="5">
        <f>F14/12</f>
        <v>27.400000000000002</v>
      </c>
      <c r="F14" s="5">
        <v>328.8</v>
      </c>
      <c r="G14" s="1" t="s">
        <v>137</v>
      </c>
    </row>
    <row r="15" spans="1:7" x14ac:dyDescent="0.25">
      <c r="A15" s="14"/>
      <c r="B15" s="1" t="s">
        <v>146</v>
      </c>
      <c r="C15" s="1"/>
      <c r="D15" s="1" t="s">
        <v>62</v>
      </c>
      <c r="E15" s="5">
        <f t="shared" ref="E15:E17" si="0">F15/12</f>
        <v>6.0279999999999996</v>
      </c>
      <c r="F15" s="5">
        <f>F14*0.22</f>
        <v>72.335999999999999</v>
      </c>
      <c r="G15" s="1" t="s">
        <v>138</v>
      </c>
    </row>
    <row r="16" spans="1:7" x14ac:dyDescent="0.25">
      <c r="A16" s="14"/>
      <c r="B16" s="1" t="s">
        <v>147</v>
      </c>
      <c r="C16" s="1"/>
      <c r="D16" s="65" t="s">
        <v>62</v>
      </c>
      <c r="E16" s="26">
        <f>F16/12</f>
        <v>3</v>
      </c>
      <c r="F16" s="26">
        <v>36</v>
      </c>
      <c r="G16" s="65" t="s">
        <v>138</v>
      </c>
    </row>
    <row r="17" spans="1:8" x14ac:dyDescent="0.25">
      <c r="A17" s="14"/>
      <c r="B17" s="3" t="s">
        <v>113</v>
      </c>
      <c r="C17" s="1"/>
      <c r="D17" s="103" t="s">
        <v>62</v>
      </c>
      <c r="E17" s="123">
        <f t="shared" si="0"/>
        <v>36.428000000000004</v>
      </c>
      <c r="F17" s="123">
        <f>SUM(F14:F16)</f>
        <v>437.13600000000002</v>
      </c>
      <c r="G17" s="65"/>
    </row>
    <row r="18" spans="1:8" x14ac:dyDescent="0.25">
      <c r="A18" s="14" t="s">
        <v>110</v>
      </c>
      <c r="B18" s="3" t="s">
        <v>114</v>
      </c>
      <c r="C18" s="9"/>
      <c r="D18" s="9"/>
      <c r="E18" s="124"/>
      <c r="F18" s="61"/>
      <c r="G18" s="21"/>
    </row>
    <row r="19" spans="1:8" x14ac:dyDescent="0.25">
      <c r="A19" s="14"/>
      <c r="B19" s="113" t="s">
        <v>153</v>
      </c>
      <c r="C19" s="9"/>
      <c r="D19" s="9" t="s">
        <v>62</v>
      </c>
      <c r="E19" s="5">
        <f>F19/12</f>
        <v>2.4583333333333335</v>
      </c>
      <c r="F19" s="1">
        <v>29.5</v>
      </c>
      <c r="G19" s="21" t="s">
        <v>154</v>
      </c>
    </row>
    <row r="20" spans="1:8" x14ac:dyDescent="0.25">
      <c r="A20" s="14"/>
      <c r="B20" s="1" t="s">
        <v>0</v>
      </c>
      <c r="C20" s="1"/>
      <c r="D20" s="1" t="s">
        <v>62</v>
      </c>
      <c r="E20" s="5">
        <f>F20/12</f>
        <v>0.25</v>
      </c>
      <c r="F20" s="5">
        <v>3</v>
      </c>
      <c r="G20" s="1" t="s">
        <v>156</v>
      </c>
    </row>
    <row r="21" spans="1:8" x14ac:dyDescent="0.25">
      <c r="A21" s="14"/>
      <c r="B21" s="1" t="s">
        <v>115</v>
      </c>
      <c r="C21" s="1"/>
      <c r="D21" s="1" t="s">
        <v>62</v>
      </c>
      <c r="E21" s="5">
        <f t="shared" ref="E21:E31" si="1">F21/12</f>
        <v>1.7191666666666665</v>
      </c>
      <c r="F21" s="5">
        <v>20.63</v>
      </c>
      <c r="G21" s="1" t="s">
        <v>156</v>
      </c>
    </row>
    <row r="22" spans="1:8" x14ac:dyDescent="0.25">
      <c r="A22" s="14"/>
      <c r="B22" s="1" t="s">
        <v>116</v>
      </c>
      <c r="C22" s="1"/>
      <c r="D22" s="1" t="s">
        <v>62</v>
      </c>
      <c r="E22" s="5">
        <f t="shared" si="1"/>
        <v>0.70833333333333337</v>
      </c>
      <c r="F22" s="5">
        <v>8.5</v>
      </c>
      <c r="G22" s="122" t="s">
        <v>156</v>
      </c>
      <c r="H22" s="2"/>
    </row>
    <row r="23" spans="1:8" x14ac:dyDescent="0.25">
      <c r="A23" s="14"/>
      <c r="B23" s="1" t="s">
        <v>117</v>
      </c>
      <c r="C23" s="1"/>
      <c r="D23" s="1" t="s">
        <v>62</v>
      </c>
      <c r="E23" s="5">
        <f t="shared" si="1"/>
        <v>0.125</v>
      </c>
      <c r="F23" s="5">
        <v>1.5</v>
      </c>
      <c r="G23" s="1" t="s">
        <v>156</v>
      </c>
    </row>
    <row r="24" spans="1:8" x14ac:dyDescent="0.25">
      <c r="A24" s="14"/>
      <c r="B24" s="1" t="s">
        <v>141</v>
      </c>
      <c r="C24" s="1"/>
      <c r="D24" s="1" t="s">
        <v>62</v>
      </c>
      <c r="E24" s="5">
        <f t="shared" si="1"/>
        <v>0.39166666666666666</v>
      </c>
      <c r="F24" s="5">
        <v>4.7</v>
      </c>
      <c r="G24" s="1" t="s">
        <v>154</v>
      </c>
    </row>
    <row r="25" spans="1:8" x14ac:dyDescent="0.25">
      <c r="A25" s="14"/>
      <c r="B25" s="1" t="s">
        <v>142</v>
      </c>
      <c r="C25" s="1"/>
      <c r="D25" s="1" t="s">
        <v>62</v>
      </c>
      <c r="E25" s="5">
        <f t="shared" si="1"/>
        <v>0.10833333333333334</v>
      </c>
      <c r="F25" s="5">
        <v>1.3</v>
      </c>
      <c r="G25" s="1" t="s">
        <v>156</v>
      </c>
    </row>
    <row r="26" spans="1:8" x14ac:dyDescent="0.25">
      <c r="A26" s="14"/>
      <c r="B26" s="1" t="s">
        <v>143</v>
      </c>
      <c r="C26" s="1"/>
      <c r="D26" s="1" t="s">
        <v>62</v>
      </c>
      <c r="E26" s="5">
        <f t="shared" si="1"/>
        <v>0.19166666666666665</v>
      </c>
      <c r="F26" s="5">
        <v>2.2999999999999998</v>
      </c>
      <c r="G26" s="1" t="s">
        <v>156</v>
      </c>
    </row>
    <row r="27" spans="1:8" x14ac:dyDescent="0.25">
      <c r="A27" s="14"/>
      <c r="B27" s="1" t="s">
        <v>118</v>
      </c>
      <c r="C27" s="1"/>
      <c r="D27" s="1" t="s">
        <v>62</v>
      </c>
      <c r="E27" s="5">
        <f t="shared" si="1"/>
        <v>0.54166666666666663</v>
      </c>
      <c r="F27" s="7">
        <v>6.5</v>
      </c>
      <c r="G27" s="1" t="s">
        <v>144</v>
      </c>
    </row>
    <row r="28" spans="1:8" x14ac:dyDescent="0.25">
      <c r="A28" s="14"/>
      <c r="B28" s="3" t="s">
        <v>113</v>
      </c>
      <c r="C28" s="1"/>
      <c r="D28" s="3" t="s">
        <v>62</v>
      </c>
      <c r="E28" s="4">
        <f t="shared" si="1"/>
        <v>6.4941666666666658</v>
      </c>
      <c r="F28" s="4">
        <f>SUM(F19:F27)</f>
        <v>77.929999999999993</v>
      </c>
      <c r="G28" s="1"/>
    </row>
    <row r="29" spans="1:8" x14ac:dyDescent="0.25">
      <c r="A29" s="14"/>
      <c r="B29" s="3" t="s">
        <v>119</v>
      </c>
      <c r="C29" s="1"/>
      <c r="D29" s="1" t="s">
        <v>62</v>
      </c>
      <c r="E29" s="4">
        <f t="shared" si="1"/>
        <v>42.922166666666669</v>
      </c>
      <c r="F29" s="4">
        <f>F17+F28</f>
        <v>515.06600000000003</v>
      </c>
      <c r="G29" s="1"/>
    </row>
    <row r="30" spans="1:8" x14ac:dyDescent="0.25">
      <c r="A30" s="114" t="s">
        <v>111</v>
      </c>
      <c r="B30" s="3" t="s">
        <v>120</v>
      </c>
      <c r="C30" s="1"/>
      <c r="D30" s="1" t="s">
        <v>62</v>
      </c>
      <c r="E30" s="5">
        <f t="shared" si="1"/>
        <v>5.1506600000000002</v>
      </c>
      <c r="F30" s="7">
        <f>F29*0.12</f>
        <v>61.807920000000003</v>
      </c>
      <c r="G30" s="1"/>
    </row>
    <row r="31" spans="1:8" x14ac:dyDescent="0.25">
      <c r="A31" s="14" t="s">
        <v>112</v>
      </c>
      <c r="B31" s="3" t="s">
        <v>121</v>
      </c>
      <c r="C31" s="1"/>
      <c r="D31" s="1" t="s">
        <v>62</v>
      </c>
      <c r="E31" s="5">
        <f t="shared" si="1"/>
        <v>6.8675466666666667</v>
      </c>
      <c r="F31" s="7">
        <f>F29*0.16</f>
        <v>82.410560000000004</v>
      </c>
      <c r="G31" s="1"/>
    </row>
    <row r="32" spans="1:8" ht="18.75" x14ac:dyDescent="0.3">
      <c r="A32" s="14"/>
      <c r="B32" s="3" t="s">
        <v>216</v>
      </c>
      <c r="C32" s="1"/>
      <c r="D32" s="3" t="s">
        <v>62</v>
      </c>
      <c r="E32" s="4">
        <f>F32/12</f>
        <v>54.940373333333334</v>
      </c>
      <c r="F32" s="6">
        <f>F29+F30+F31</f>
        <v>659.28448000000003</v>
      </c>
      <c r="G32" s="1"/>
    </row>
    <row r="33" spans="1:6" x14ac:dyDescent="0.25">
      <c r="A33" s="10"/>
      <c r="B33" s="10"/>
      <c r="C33" s="10"/>
      <c r="D33" s="10"/>
      <c r="E33" s="10"/>
      <c r="F33" s="11"/>
    </row>
    <row r="34" spans="1:6" x14ac:dyDescent="0.25">
      <c r="A34" s="10"/>
      <c r="B34" s="10"/>
      <c r="C34" s="10"/>
      <c r="D34" s="10"/>
      <c r="E34" s="10"/>
      <c r="F34" s="11"/>
    </row>
    <row r="35" spans="1:6" x14ac:dyDescent="0.25">
      <c r="A35" s="10"/>
      <c r="B35" s="125" t="s">
        <v>123</v>
      </c>
      <c r="C35" s="10"/>
      <c r="D35" s="10"/>
      <c r="E35" s="10" t="s">
        <v>124</v>
      </c>
      <c r="F35" s="11" t="s">
        <v>125</v>
      </c>
    </row>
    <row r="36" spans="1:6" x14ac:dyDescent="0.25">
      <c r="A36" s="10"/>
      <c r="B36" s="115"/>
      <c r="C36" s="10"/>
      <c r="D36" s="10"/>
      <c r="E36" s="10"/>
      <c r="F36" s="11"/>
    </row>
    <row r="37" spans="1:6" x14ac:dyDescent="0.25">
      <c r="A37" s="10"/>
      <c r="B37" s="74"/>
      <c r="C37" s="10"/>
      <c r="D37" s="10"/>
    </row>
    <row r="38" spans="1:6" x14ac:dyDescent="0.25">
      <c r="A38" s="10"/>
      <c r="B38" s="10" t="s">
        <v>46</v>
      </c>
      <c r="C38" s="10"/>
      <c r="D38" s="10"/>
      <c r="E38" s="10" t="s">
        <v>129</v>
      </c>
      <c r="F38" s="11"/>
    </row>
    <row r="39" spans="1:6" x14ac:dyDescent="0.25">
      <c r="A39" s="10"/>
      <c r="B39" s="10"/>
      <c r="C39" s="10"/>
      <c r="D39" s="10"/>
      <c r="E39" s="10"/>
      <c r="F39" s="11"/>
    </row>
  </sheetData>
  <pageMargins left="0.11811023622047245" right="0.11811023622047245" top="0.15748031496062992" bottom="0.19685039370078741" header="0.11811023622047245" footer="0.19685039370078741"/>
  <pageSetup paperSize="9" orientation="portrait" horizontalDpi="4294967293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workbookViewId="0">
      <selection activeCell="F2" sqref="F2"/>
    </sheetView>
  </sheetViews>
  <sheetFormatPr defaultRowHeight="15" x14ac:dyDescent="0.25"/>
  <cols>
    <col min="2" max="2" width="13.28515625" customWidth="1"/>
    <col min="4" max="4" width="13" customWidth="1"/>
    <col min="5" max="5" width="15.85546875" customWidth="1"/>
    <col min="6" max="6" width="15.42578125" customWidth="1"/>
  </cols>
  <sheetData>
    <row r="2" spans="1:7" x14ac:dyDescent="0.25">
      <c r="F2" s="13" t="s">
        <v>217</v>
      </c>
    </row>
    <row r="4" spans="1:7" x14ac:dyDescent="0.25">
      <c r="B4" s="13"/>
      <c r="C4" s="13"/>
      <c r="D4" s="13"/>
      <c r="E4" s="13"/>
      <c r="F4" s="13"/>
      <c r="G4" s="13"/>
    </row>
    <row r="5" spans="1:7" x14ac:dyDescent="0.25">
      <c r="C5" t="s">
        <v>201</v>
      </c>
    </row>
    <row r="6" spans="1:7" x14ac:dyDescent="0.25">
      <c r="B6" s="13" t="s">
        <v>202</v>
      </c>
      <c r="C6" s="13"/>
      <c r="D6" s="13"/>
      <c r="E6" s="13"/>
      <c r="G6" s="13"/>
    </row>
    <row r="8" spans="1:7" x14ac:dyDescent="0.25">
      <c r="A8" s="20" t="s">
        <v>175</v>
      </c>
      <c r="B8" s="20"/>
    </row>
    <row r="9" spans="1:7" x14ac:dyDescent="0.25">
      <c r="A9" s="9" t="s">
        <v>177</v>
      </c>
      <c r="B9" s="72"/>
      <c r="C9" s="73"/>
      <c r="D9" s="21" t="s">
        <v>159</v>
      </c>
      <c r="E9" s="1" t="s">
        <v>157</v>
      </c>
      <c r="F9" s="1" t="s">
        <v>158</v>
      </c>
    </row>
    <row r="10" spans="1:7" x14ac:dyDescent="0.25">
      <c r="A10" s="22" t="s">
        <v>169</v>
      </c>
      <c r="B10" s="8"/>
      <c r="C10" s="64"/>
      <c r="D10" s="1" t="s">
        <v>62</v>
      </c>
      <c r="E10" s="61">
        <v>29.5</v>
      </c>
      <c r="F10" s="25">
        <f>E10/12</f>
        <v>2.4583333333333335</v>
      </c>
    </row>
    <row r="12" spans="1:7" x14ac:dyDescent="0.25">
      <c r="A12" s="13" t="s">
        <v>176</v>
      </c>
    </row>
    <row r="13" spans="1:7" x14ac:dyDescent="0.25">
      <c r="A13" s="9" t="s">
        <v>177</v>
      </c>
      <c r="B13" s="61"/>
      <c r="C13" s="21"/>
      <c r="D13" s="1" t="s">
        <v>159</v>
      </c>
      <c r="E13" s="1" t="s">
        <v>157</v>
      </c>
      <c r="F13" s="1" t="s">
        <v>158</v>
      </c>
    </row>
    <row r="14" spans="1:7" x14ac:dyDescent="0.25">
      <c r="A14" s="9" t="s">
        <v>160</v>
      </c>
      <c r="B14" s="61"/>
      <c r="C14" s="21"/>
      <c r="D14" s="1" t="s">
        <v>62</v>
      </c>
      <c r="E14" s="5">
        <v>3</v>
      </c>
      <c r="F14" s="5">
        <f>E14/12</f>
        <v>0.25</v>
      </c>
    </row>
    <row r="15" spans="1:7" x14ac:dyDescent="0.25">
      <c r="A15" s="10"/>
      <c r="B15" s="10"/>
      <c r="C15" s="10"/>
      <c r="D15" s="10"/>
      <c r="E15" s="29"/>
      <c r="F15" s="29"/>
    </row>
    <row r="16" spans="1:7" x14ac:dyDescent="0.25">
      <c r="A16" s="115" t="s">
        <v>161</v>
      </c>
      <c r="B16" s="13"/>
      <c r="C16" s="13"/>
      <c r="D16" s="13"/>
      <c r="E16" s="136"/>
      <c r="F16" s="62"/>
    </row>
    <row r="17" spans="1:6" x14ac:dyDescent="0.25">
      <c r="A17" s="112" t="s">
        <v>177</v>
      </c>
      <c r="B17" s="9"/>
      <c r="C17" s="21"/>
      <c r="D17" s="1" t="s">
        <v>159</v>
      </c>
      <c r="E17" s="1" t="s">
        <v>157</v>
      </c>
      <c r="F17" s="1" t="s">
        <v>158</v>
      </c>
    </row>
    <row r="18" spans="1:6" x14ac:dyDescent="0.25">
      <c r="A18" s="116" t="s">
        <v>162</v>
      </c>
      <c r="B18" s="61"/>
      <c r="C18" s="21"/>
      <c r="D18" s="1" t="s">
        <v>62</v>
      </c>
      <c r="E18" s="5">
        <v>20.63</v>
      </c>
      <c r="F18" s="5">
        <f>E18/12</f>
        <v>1.7191666666666665</v>
      </c>
    </row>
    <row r="19" spans="1:6" x14ac:dyDescent="0.25">
      <c r="A19" s="112"/>
      <c r="B19" s="10"/>
      <c r="C19" s="10"/>
      <c r="D19" s="10"/>
      <c r="E19" s="29"/>
      <c r="F19" s="29"/>
    </row>
    <row r="20" spans="1:6" x14ac:dyDescent="0.25">
      <c r="A20" s="115" t="s">
        <v>164</v>
      </c>
      <c r="B20" s="20"/>
      <c r="C20" s="20"/>
      <c r="D20" s="20"/>
      <c r="E20" s="29"/>
      <c r="F20" s="29"/>
    </row>
    <row r="21" spans="1:6" x14ac:dyDescent="0.25">
      <c r="A21" s="9" t="s">
        <v>177</v>
      </c>
      <c r="B21" s="61"/>
      <c r="C21" s="21"/>
      <c r="D21" s="1" t="s">
        <v>159</v>
      </c>
      <c r="E21" s="1" t="s">
        <v>157</v>
      </c>
      <c r="F21" s="1" t="s">
        <v>158</v>
      </c>
    </row>
    <row r="22" spans="1:6" x14ac:dyDescent="0.25">
      <c r="A22" s="116" t="s">
        <v>165</v>
      </c>
      <c r="B22" s="61"/>
      <c r="C22" s="21"/>
      <c r="D22" s="1" t="s">
        <v>62</v>
      </c>
      <c r="E22" s="5">
        <v>8.5</v>
      </c>
      <c r="F22" s="5">
        <f>E22/12</f>
        <v>0.70833333333333337</v>
      </c>
    </row>
    <row r="23" spans="1:6" x14ac:dyDescent="0.25">
      <c r="A23" s="112"/>
      <c r="B23" s="10"/>
      <c r="C23" s="10"/>
      <c r="D23" s="10"/>
      <c r="E23" s="29"/>
      <c r="F23" s="29"/>
    </row>
    <row r="24" spans="1:6" x14ac:dyDescent="0.25">
      <c r="A24" s="115" t="s">
        <v>166</v>
      </c>
      <c r="B24" s="20"/>
      <c r="C24" s="20"/>
      <c r="D24" s="20"/>
      <c r="E24" s="29"/>
      <c r="F24" s="29"/>
    </row>
    <row r="25" spans="1:6" x14ac:dyDescent="0.25">
      <c r="A25" s="9" t="s">
        <v>178</v>
      </c>
      <c r="B25" s="61"/>
      <c r="C25" s="21"/>
      <c r="D25" s="1" t="s">
        <v>159</v>
      </c>
      <c r="E25" s="1" t="s">
        <v>157</v>
      </c>
      <c r="F25" s="1" t="s">
        <v>158</v>
      </c>
    </row>
    <row r="26" spans="1:6" x14ac:dyDescent="0.25">
      <c r="A26" s="116" t="s">
        <v>167</v>
      </c>
      <c r="B26" s="61"/>
      <c r="C26" s="21"/>
      <c r="D26" s="1" t="s">
        <v>62</v>
      </c>
      <c r="E26" s="5">
        <v>1.5</v>
      </c>
      <c r="F26" s="5">
        <f>E26/12</f>
        <v>0.125</v>
      </c>
    </row>
    <row r="27" spans="1:6" x14ac:dyDescent="0.25">
      <c r="A27" s="112"/>
      <c r="B27" s="10"/>
      <c r="C27" s="10"/>
      <c r="D27" s="10"/>
      <c r="E27" s="29"/>
      <c r="F27" s="29"/>
    </row>
    <row r="28" spans="1:6" x14ac:dyDescent="0.25">
      <c r="A28" s="115" t="s">
        <v>179</v>
      </c>
      <c r="B28" s="13"/>
      <c r="C28" s="13"/>
      <c r="D28" s="13"/>
      <c r="E28" s="136"/>
      <c r="F28" s="136"/>
    </row>
    <row r="29" spans="1:6" x14ac:dyDescent="0.25">
      <c r="A29" s="9" t="s">
        <v>177</v>
      </c>
      <c r="B29" s="61"/>
      <c r="C29" s="21"/>
      <c r="D29" s="1" t="s">
        <v>159</v>
      </c>
      <c r="E29" s="1" t="s">
        <v>157</v>
      </c>
      <c r="F29" s="1" t="s">
        <v>158</v>
      </c>
    </row>
    <row r="30" spans="1:6" x14ac:dyDescent="0.25">
      <c r="A30" s="116" t="s">
        <v>163</v>
      </c>
      <c r="B30" s="61"/>
      <c r="C30" s="21"/>
      <c r="D30" s="1" t="s">
        <v>62</v>
      </c>
      <c r="E30" s="5">
        <v>20.63</v>
      </c>
      <c r="F30" s="5">
        <f>E30/12</f>
        <v>1.7191666666666665</v>
      </c>
    </row>
    <row r="31" spans="1:6" x14ac:dyDescent="0.25">
      <c r="E31" s="62"/>
      <c r="F31" s="62"/>
    </row>
    <row r="32" spans="1:6" x14ac:dyDescent="0.25">
      <c r="A32" s="13" t="s">
        <v>168</v>
      </c>
      <c r="B32" s="13"/>
      <c r="C32" s="13"/>
      <c r="D32" s="13"/>
      <c r="E32" s="136"/>
      <c r="F32" s="62"/>
    </row>
    <row r="33" spans="1:6" x14ac:dyDescent="0.25">
      <c r="A33" s="9" t="s">
        <v>178</v>
      </c>
      <c r="B33" s="61"/>
      <c r="C33" s="21"/>
      <c r="D33" s="1" t="s">
        <v>159</v>
      </c>
      <c r="E33" s="1" t="s">
        <v>157</v>
      </c>
      <c r="F33" s="1" t="s">
        <v>158</v>
      </c>
    </row>
    <row r="34" spans="1:6" x14ac:dyDescent="0.25">
      <c r="A34" s="116" t="s">
        <v>142</v>
      </c>
      <c r="B34" s="61"/>
      <c r="C34" s="21"/>
      <c r="D34" s="1" t="s">
        <v>62</v>
      </c>
      <c r="E34" s="5">
        <v>1.3</v>
      </c>
      <c r="F34" s="5">
        <f>E34/12</f>
        <v>0.10833333333333334</v>
      </c>
    </row>
    <row r="35" spans="1:6" x14ac:dyDescent="0.25">
      <c r="E35" s="62"/>
      <c r="F35" s="62"/>
    </row>
    <row r="36" spans="1:6" x14ac:dyDescent="0.25">
      <c r="A36" s="13" t="s">
        <v>198</v>
      </c>
      <c r="B36" s="13"/>
      <c r="C36" s="13"/>
      <c r="D36" s="13"/>
      <c r="E36" s="13"/>
    </row>
    <row r="37" spans="1:6" x14ac:dyDescent="0.25">
      <c r="A37" s="9" t="s">
        <v>178</v>
      </c>
      <c r="B37" s="61"/>
      <c r="C37" s="21"/>
      <c r="D37" s="1" t="s">
        <v>159</v>
      </c>
      <c r="E37" s="1" t="s">
        <v>157</v>
      </c>
      <c r="F37" s="1" t="s">
        <v>158</v>
      </c>
    </row>
    <row r="38" spans="1:6" x14ac:dyDescent="0.25">
      <c r="A38" s="116" t="s">
        <v>143</v>
      </c>
      <c r="B38" s="61"/>
      <c r="C38" s="21"/>
      <c r="D38" s="1" t="s">
        <v>62</v>
      </c>
      <c r="E38" s="5">
        <v>2.2999999999999998</v>
      </c>
      <c r="F38" s="5">
        <f>E38/12</f>
        <v>0.19166666666666665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6" workbookViewId="0">
      <selection activeCell="H14" sqref="H14"/>
    </sheetView>
  </sheetViews>
  <sheetFormatPr defaultRowHeight="15" x14ac:dyDescent="0.25"/>
  <cols>
    <col min="1" max="1" width="6" bestFit="1" customWidth="1"/>
    <col min="4" max="4" width="15.28515625" customWidth="1"/>
    <col min="5" max="5" width="11.5703125" customWidth="1"/>
    <col min="6" max="6" width="15.85546875" customWidth="1"/>
  </cols>
  <sheetData>
    <row r="1" spans="1:10" x14ac:dyDescent="0.25">
      <c r="G1" s="13" t="s">
        <v>234</v>
      </c>
    </row>
    <row r="3" spans="1:10" ht="18.75" x14ac:dyDescent="0.3">
      <c r="C3" s="78" t="s">
        <v>233</v>
      </c>
      <c r="D3" s="78"/>
      <c r="E3" s="78"/>
      <c r="F3" s="78"/>
    </row>
    <row r="4" spans="1:10" ht="18.75" x14ac:dyDescent="0.3">
      <c r="B4" s="78" t="s">
        <v>232</v>
      </c>
      <c r="C4" s="78"/>
      <c r="D4" s="78"/>
      <c r="E4" s="78"/>
      <c r="F4" s="78"/>
    </row>
    <row r="5" spans="1:10" ht="18.75" x14ac:dyDescent="0.3">
      <c r="C5" s="78"/>
      <c r="D5" s="78" t="s">
        <v>221</v>
      </c>
      <c r="E5" s="78"/>
      <c r="F5" s="78"/>
    </row>
    <row r="6" spans="1:10" ht="18.75" x14ac:dyDescent="0.3">
      <c r="C6" s="78"/>
      <c r="D6" s="78"/>
      <c r="E6" s="78"/>
      <c r="F6" s="78"/>
    </row>
    <row r="7" spans="1:10" ht="18.75" x14ac:dyDescent="0.3">
      <c r="C7" s="78"/>
      <c r="D7" s="78"/>
      <c r="E7" s="78"/>
      <c r="F7" s="78"/>
    </row>
    <row r="9" spans="1:10" x14ac:dyDescent="0.25">
      <c r="E9" s="168" t="s">
        <v>222</v>
      </c>
      <c r="F9" s="169"/>
      <c r="G9" s="170"/>
    </row>
    <row r="10" spans="1:10" x14ac:dyDescent="0.25">
      <c r="E10" s="165" t="s">
        <v>235</v>
      </c>
      <c r="F10" s="166"/>
      <c r="G10" s="166"/>
      <c r="H10" s="167"/>
      <c r="I10" s="10"/>
      <c r="J10" s="10"/>
    </row>
    <row r="11" spans="1:10" x14ac:dyDescent="0.25">
      <c r="E11" s="10"/>
      <c r="F11" s="10"/>
      <c r="G11" s="10"/>
      <c r="H11" s="10"/>
      <c r="I11" s="10"/>
      <c r="J11" s="10"/>
    </row>
    <row r="12" spans="1:10" x14ac:dyDescent="0.25">
      <c r="E12" s="10"/>
      <c r="F12" s="10"/>
      <c r="G12" s="10"/>
      <c r="H12" s="10"/>
      <c r="I12" s="10"/>
      <c r="J12" s="10"/>
    </row>
    <row r="14" spans="1:10" ht="15.75" x14ac:dyDescent="0.25">
      <c r="A14" s="65"/>
      <c r="B14" s="158" t="s">
        <v>223</v>
      </c>
      <c r="C14" s="158"/>
      <c r="D14" s="156"/>
      <c r="E14" s="159" t="s">
        <v>93</v>
      </c>
      <c r="F14" s="159" t="s">
        <v>227</v>
      </c>
      <c r="I14" s="163"/>
    </row>
    <row r="15" spans="1:10" ht="15.75" x14ac:dyDescent="0.25">
      <c r="A15" s="93" t="s">
        <v>105</v>
      </c>
      <c r="B15" s="155"/>
      <c r="C15" s="155"/>
      <c r="D15" s="157"/>
      <c r="E15" s="161" t="s">
        <v>225</v>
      </c>
      <c r="F15" s="161" t="s">
        <v>228</v>
      </c>
    </row>
    <row r="16" spans="1:10" ht="15.75" x14ac:dyDescent="0.25">
      <c r="A16" s="70"/>
      <c r="B16" s="131"/>
      <c r="C16" s="131"/>
      <c r="D16" s="132"/>
      <c r="E16" s="162" t="s">
        <v>226</v>
      </c>
      <c r="F16" s="162" t="s">
        <v>17</v>
      </c>
    </row>
    <row r="17" spans="1:6" ht="15.75" x14ac:dyDescent="0.25">
      <c r="A17" s="70">
        <v>1</v>
      </c>
      <c r="B17" s="130" t="s">
        <v>224</v>
      </c>
      <c r="C17" s="131"/>
      <c r="D17" s="132"/>
      <c r="E17" s="159">
        <v>2</v>
      </c>
      <c r="F17" s="133">
        <v>6300</v>
      </c>
    </row>
    <row r="18" spans="1:6" ht="15.75" x14ac:dyDescent="0.25">
      <c r="A18" s="1">
        <v>2</v>
      </c>
      <c r="B18" s="126" t="s">
        <v>229</v>
      </c>
      <c r="C18" s="127"/>
      <c r="D18" s="128"/>
      <c r="E18" s="129">
        <v>1</v>
      </c>
      <c r="F18" s="133">
        <v>2300</v>
      </c>
    </row>
    <row r="19" spans="1:6" ht="15.75" x14ac:dyDescent="0.25">
      <c r="A19" s="1">
        <v>3</v>
      </c>
      <c r="B19" s="160" t="s">
        <v>230</v>
      </c>
      <c r="C19" s="155"/>
      <c r="D19" s="157"/>
      <c r="E19" s="129">
        <v>8</v>
      </c>
      <c r="F19" s="133">
        <v>18800</v>
      </c>
    </row>
    <row r="20" spans="1:6" ht="15.75" x14ac:dyDescent="0.25">
      <c r="A20" s="1"/>
      <c r="B20" s="164" t="s">
        <v>231</v>
      </c>
      <c r="C20" s="127"/>
      <c r="D20" s="128"/>
      <c r="E20" s="137">
        <v>11</v>
      </c>
      <c r="F20" s="138">
        <f>SUM(F17:F19)</f>
        <v>27400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A31" sqref="A31:H33"/>
    </sheetView>
  </sheetViews>
  <sheetFormatPr defaultRowHeight="15" x14ac:dyDescent="0.25"/>
  <cols>
    <col min="1" max="1" width="7.28515625" customWidth="1"/>
    <col min="8" max="8" width="16.42578125" customWidth="1"/>
  </cols>
  <sheetData>
    <row r="1" spans="1:8" x14ac:dyDescent="0.25">
      <c r="H1" s="13" t="s">
        <v>170</v>
      </c>
    </row>
    <row r="3" spans="1:8" ht="18.75" x14ac:dyDescent="0.3">
      <c r="B3" s="78"/>
      <c r="C3" s="76"/>
      <c r="D3" s="76"/>
      <c r="E3" s="76"/>
      <c r="F3" s="76"/>
      <c r="G3" s="76"/>
      <c r="H3" s="13"/>
    </row>
    <row r="4" spans="1:8" ht="18.75" x14ac:dyDescent="0.3">
      <c r="B4" s="78"/>
      <c r="C4" s="76"/>
      <c r="D4" s="76"/>
      <c r="E4" s="76"/>
      <c r="F4" s="76"/>
      <c r="G4" s="76"/>
      <c r="H4" s="13"/>
    </row>
    <row r="5" spans="1:8" ht="18.75" x14ac:dyDescent="0.3">
      <c r="B5" s="78"/>
      <c r="C5" s="76"/>
      <c r="D5" s="76" t="s">
        <v>130</v>
      </c>
      <c r="E5" s="76"/>
      <c r="F5" s="76"/>
      <c r="G5" s="76"/>
      <c r="H5" s="13"/>
    </row>
    <row r="6" spans="1:8" ht="18.75" x14ac:dyDescent="0.3">
      <c r="B6" s="78" t="s">
        <v>155</v>
      </c>
      <c r="C6" s="76"/>
      <c r="D6" s="76"/>
      <c r="E6" s="76"/>
      <c r="F6" s="76"/>
      <c r="G6" s="76"/>
      <c r="H6" s="12"/>
    </row>
    <row r="9" spans="1:8" x14ac:dyDescent="0.25">
      <c r="A9" s="65" t="s">
        <v>105</v>
      </c>
      <c r="B9" s="19" t="s">
        <v>91</v>
      </c>
      <c r="C9" s="63"/>
      <c r="D9" s="60"/>
      <c r="E9" s="65" t="s">
        <v>92</v>
      </c>
      <c r="F9" s="65" t="s">
        <v>93</v>
      </c>
      <c r="G9" s="65" t="s">
        <v>94</v>
      </c>
      <c r="H9" s="65" t="s">
        <v>70</v>
      </c>
    </row>
    <row r="10" spans="1:8" x14ac:dyDescent="0.25">
      <c r="A10" s="70"/>
      <c r="B10" s="22"/>
      <c r="C10" s="8"/>
      <c r="D10" s="64"/>
      <c r="E10" s="70"/>
      <c r="F10" s="70"/>
      <c r="G10" s="70" t="s">
        <v>95</v>
      </c>
      <c r="H10" s="70" t="s">
        <v>95</v>
      </c>
    </row>
    <row r="11" spans="1:8" x14ac:dyDescent="0.25">
      <c r="A11" s="70">
        <v>1</v>
      </c>
      <c r="B11" s="22" t="s">
        <v>97</v>
      </c>
      <c r="C11" s="8"/>
      <c r="D11" s="64"/>
      <c r="E11" s="70" t="s">
        <v>48</v>
      </c>
      <c r="F11" s="28">
        <v>11</v>
      </c>
      <c r="G11" s="28">
        <v>80</v>
      </c>
      <c r="H11" s="28">
        <f>F11*G11</f>
        <v>880</v>
      </c>
    </row>
    <row r="12" spans="1:8" x14ac:dyDescent="0.25">
      <c r="A12" s="1">
        <v>2</v>
      </c>
      <c r="B12" s="9" t="s">
        <v>47</v>
      </c>
      <c r="C12" s="61"/>
      <c r="D12" s="21"/>
      <c r="E12" s="1" t="s">
        <v>49</v>
      </c>
      <c r="F12" s="5">
        <v>30</v>
      </c>
      <c r="G12" s="5">
        <v>2</v>
      </c>
      <c r="H12" s="5">
        <f t="shared" ref="H12:H25" si="0">F12*G12</f>
        <v>60</v>
      </c>
    </row>
    <row r="13" spans="1:8" x14ac:dyDescent="0.25">
      <c r="A13" s="1">
        <v>3</v>
      </c>
      <c r="B13" s="9" t="s">
        <v>98</v>
      </c>
      <c r="C13" s="61"/>
      <c r="D13" s="21"/>
      <c r="E13" s="1" t="s">
        <v>49</v>
      </c>
      <c r="F13" s="5">
        <v>15</v>
      </c>
      <c r="G13" s="5">
        <v>1.5</v>
      </c>
      <c r="H13" s="5">
        <f t="shared" si="0"/>
        <v>22.5</v>
      </c>
    </row>
    <row r="14" spans="1:8" x14ac:dyDescent="0.25">
      <c r="A14" s="1">
        <v>4</v>
      </c>
      <c r="B14" s="19" t="s">
        <v>99</v>
      </c>
      <c r="C14" s="63"/>
      <c r="D14" s="60"/>
      <c r="E14" s="1" t="s">
        <v>49</v>
      </c>
      <c r="F14" s="5">
        <v>700</v>
      </c>
      <c r="G14" s="5">
        <v>3.5</v>
      </c>
      <c r="H14" s="5">
        <f t="shared" si="0"/>
        <v>2450</v>
      </c>
    </row>
    <row r="15" spans="1:8" x14ac:dyDescent="0.25">
      <c r="A15" s="1">
        <v>5</v>
      </c>
      <c r="B15" s="9" t="s">
        <v>53</v>
      </c>
      <c r="C15" s="61"/>
      <c r="D15" s="21"/>
      <c r="E15" s="21"/>
      <c r="F15" s="5">
        <v>6</v>
      </c>
      <c r="G15" s="5">
        <v>400</v>
      </c>
      <c r="H15" s="5">
        <f t="shared" si="0"/>
        <v>2400</v>
      </c>
    </row>
    <row r="16" spans="1:8" x14ac:dyDescent="0.25">
      <c r="A16" s="1">
        <v>6</v>
      </c>
      <c r="B16" s="9" t="s">
        <v>100</v>
      </c>
      <c r="C16" s="61"/>
      <c r="D16" s="21"/>
      <c r="E16" s="1" t="s">
        <v>49</v>
      </c>
      <c r="F16" s="5">
        <v>3</v>
      </c>
      <c r="G16" s="5">
        <v>2</v>
      </c>
      <c r="H16" s="5">
        <f t="shared" si="0"/>
        <v>6</v>
      </c>
    </row>
    <row r="17" spans="1:8" x14ac:dyDescent="0.25">
      <c r="A17" s="1">
        <v>7</v>
      </c>
      <c r="B17" s="9" t="s">
        <v>101</v>
      </c>
      <c r="C17" s="61"/>
      <c r="D17" s="21"/>
      <c r="E17" s="1" t="s">
        <v>49</v>
      </c>
      <c r="F17" s="5">
        <v>10</v>
      </c>
      <c r="G17" s="5">
        <v>5</v>
      </c>
      <c r="H17" s="5">
        <f t="shared" si="0"/>
        <v>50</v>
      </c>
    </row>
    <row r="18" spans="1:8" x14ac:dyDescent="0.25">
      <c r="A18" s="1">
        <v>9</v>
      </c>
      <c r="B18" s="9" t="s">
        <v>102</v>
      </c>
      <c r="C18" s="61"/>
      <c r="D18" s="21"/>
      <c r="E18" s="1" t="s">
        <v>49</v>
      </c>
      <c r="F18" s="5">
        <v>5</v>
      </c>
      <c r="G18" s="5">
        <v>25</v>
      </c>
      <c r="H18" s="5">
        <f t="shared" si="0"/>
        <v>125</v>
      </c>
    </row>
    <row r="19" spans="1:8" x14ac:dyDescent="0.25">
      <c r="A19" s="1">
        <v>10</v>
      </c>
      <c r="B19" s="9" t="s">
        <v>102</v>
      </c>
      <c r="C19" s="61"/>
      <c r="D19" s="21"/>
      <c r="E19" s="1" t="s">
        <v>49</v>
      </c>
      <c r="F19" s="5">
        <v>15</v>
      </c>
      <c r="G19" s="5">
        <v>4</v>
      </c>
      <c r="H19" s="5">
        <f t="shared" si="0"/>
        <v>60</v>
      </c>
    </row>
    <row r="20" spans="1:8" x14ac:dyDescent="0.25">
      <c r="A20" s="1">
        <v>11</v>
      </c>
      <c r="B20" s="9" t="s">
        <v>102</v>
      </c>
      <c r="C20" s="61"/>
      <c r="D20" s="21"/>
      <c r="E20" s="1" t="s">
        <v>49</v>
      </c>
      <c r="F20" s="5">
        <v>5</v>
      </c>
      <c r="G20" s="5">
        <v>40</v>
      </c>
      <c r="H20" s="5">
        <f t="shared" si="0"/>
        <v>200</v>
      </c>
    </row>
    <row r="21" spans="1:8" x14ac:dyDescent="0.25">
      <c r="A21" s="1">
        <v>12</v>
      </c>
      <c r="B21" s="9" t="s">
        <v>50</v>
      </c>
      <c r="C21" s="61"/>
      <c r="D21" s="21"/>
      <c r="E21" s="1" t="s">
        <v>49</v>
      </c>
      <c r="F21" s="5">
        <v>3</v>
      </c>
      <c r="G21" s="5">
        <v>20</v>
      </c>
      <c r="H21" s="5">
        <f t="shared" si="0"/>
        <v>60</v>
      </c>
    </row>
    <row r="22" spans="1:8" x14ac:dyDescent="0.25">
      <c r="A22" s="1">
        <v>13</v>
      </c>
      <c r="B22" s="9" t="s">
        <v>103</v>
      </c>
      <c r="C22" s="61"/>
      <c r="D22" s="21"/>
      <c r="E22" s="1" t="s">
        <v>51</v>
      </c>
      <c r="F22" s="5">
        <v>6</v>
      </c>
      <c r="G22" s="5">
        <v>10</v>
      </c>
      <c r="H22" s="5">
        <f t="shared" si="0"/>
        <v>60</v>
      </c>
    </row>
    <row r="23" spans="1:8" x14ac:dyDescent="0.25">
      <c r="A23" s="1">
        <v>14</v>
      </c>
      <c r="B23" s="9" t="s">
        <v>52</v>
      </c>
      <c r="C23" s="61"/>
      <c r="D23" s="21"/>
      <c r="E23" s="1" t="s">
        <v>49</v>
      </c>
      <c r="F23" s="5">
        <v>2</v>
      </c>
      <c r="G23" s="5">
        <v>35</v>
      </c>
      <c r="H23" s="5">
        <f t="shared" si="0"/>
        <v>70</v>
      </c>
    </row>
    <row r="24" spans="1:8" x14ac:dyDescent="0.25">
      <c r="A24" s="1">
        <v>15</v>
      </c>
      <c r="B24" s="22" t="s">
        <v>104</v>
      </c>
      <c r="C24" s="8"/>
      <c r="D24" s="64"/>
      <c r="E24" s="1" t="s">
        <v>49</v>
      </c>
      <c r="F24" s="5">
        <v>3</v>
      </c>
      <c r="G24" s="5">
        <v>10</v>
      </c>
      <c r="H24" s="5">
        <f t="shared" si="0"/>
        <v>30</v>
      </c>
    </row>
    <row r="25" spans="1:8" x14ac:dyDescent="0.25">
      <c r="A25" s="1"/>
      <c r="B25" s="9"/>
      <c r="C25" s="61"/>
      <c r="D25" s="21"/>
      <c r="E25" s="1"/>
      <c r="F25" s="5"/>
      <c r="G25" s="5"/>
      <c r="H25" s="5">
        <f t="shared" si="0"/>
        <v>0</v>
      </c>
    </row>
    <row r="26" spans="1:8" x14ac:dyDescent="0.25">
      <c r="A26" s="1"/>
      <c r="B26" s="117" t="s">
        <v>96</v>
      </c>
      <c r="C26" s="61"/>
      <c r="D26" s="61"/>
      <c r="E26" s="61"/>
      <c r="F26" s="61"/>
      <c r="G26" s="21"/>
      <c r="H26" s="4">
        <f>SUM(H11:H25)</f>
        <v>6473.5</v>
      </c>
    </row>
    <row r="27" spans="1:8" x14ac:dyDescent="0.25">
      <c r="A27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>
      <selection activeCell="E13" sqref="E13"/>
    </sheetView>
  </sheetViews>
  <sheetFormatPr defaultRowHeight="15" x14ac:dyDescent="0.25"/>
  <cols>
    <col min="1" max="1" width="3.28515625" customWidth="1"/>
    <col min="2" max="2" width="54.42578125" customWidth="1"/>
    <col min="3" max="3" width="26.28515625" customWidth="1"/>
    <col min="4" max="4" width="13.140625" customWidth="1"/>
  </cols>
  <sheetData>
    <row r="1" spans="1:6" ht="15.75" x14ac:dyDescent="0.25">
      <c r="C1" s="12" t="s">
        <v>237</v>
      </c>
    </row>
    <row r="2" spans="1:6" x14ac:dyDescent="0.25">
      <c r="C2" t="s">
        <v>238</v>
      </c>
    </row>
    <row r="3" spans="1:6" x14ac:dyDescent="0.25">
      <c r="C3" t="s">
        <v>239</v>
      </c>
    </row>
    <row r="4" spans="1:6" x14ac:dyDescent="0.25">
      <c r="C4" t="s">
        <v>240</v>
      </c>
    </row>
    <row r="7" spans="1:6" x14ac:dyDescent="0.25">
      <c r="B7" t="s">
        <v>18</v>
      </c>
      <c r="C7" s="13"/>
    </row>
    <row r="8" spans="1:6" x14ac:dyDescent="0.25">
      <c r="B8" t="s">
        <v>190</v>
      </c>
      <c r="C8" s="13"/>
      <c r="D8" s="13"/>
      <c r="E8" s="13"/>
    </row>
    <row r="9" spans="1:6" x14ac:dyDescent="0.25">
      <c r="B9" s="13" t="s">
        <v>42</v>
      </c>
      <c r="C9" s="13"/>
    </row>
    <row r="10" spans="1:6" x14ac:dyDescent="0.25">
      <c r="B10" s="13" t="s">
        <v>236</v>
      </c>
      <c r="C10" s="13"/>
    </row>
    <row r="11" spans="1:6" ht="18.75" customHeight="1" x14ac:dyDescent="0.25">
      <c r="A11" s="19"/>
      <c r="B11" s="17" t="s">
        <v>23</v>
      </c>
      <c r="C11" s="18" t="s">
        <v>140</v>
      </c>
      <c r="D11" s="50" t="s">
        <v>128</v>
      </c>
      <c r="E11" s="15"/>
      <c r="F11" s="15"/>
    </row>
    <row r="12" spans="1:6" ht="18.75" customHeight="1" x14ac:dyDescent="0.25">
      <c r="A12" s="47"/>
      <c r="B12" s="24"/>
      <c r="C12" s="49" t="s">
        <v>127</v>
      </c>
      <c r="D12" s="51" t="s">
        <v>7</v>
      </c>
      <c r="E12" s="15"/>
      <c r="F12" s="15"/>
    </row>
    <row r="13" spans="1:6" x14ac:dyDescent="0.25">
      <c r="A13" s="65"/>
      <c r="B13" s="69" t="s">
        <v>33</v>
      </c>
      <c r="C13" s="59"/>
      <c r="D13" s="60"/>
    </row>
    <row r="14" spans="1:6" x14ac:dyDescent="0.25">
      <c r="A14" s="70"/>
      <c r="B14" s="67" t="s">
        <v>24</v>
      </c>
      <c r="C14" s="68"/>
      <c r="D14" s="64"/>
    </row>
    <row r="15" spans="1:6" x14ac:dyDescent="0.25">
      <c r="A15" s="22">
        <v>1</v>
      </c>
      <c r="B15" s="67" t="s">
        <v>43</v>
      </c>
      <c r="C15" s="68"/>
      <c r="D15" s="64"/>
    </row>
    <row r="16" spans="1:6" ht="18.75" customHeight="1" x14ac:dyDescent="0.25">
      <c r="A16" s="47"/>
      <c r="B16" s="31" t="s">
        <v>20</v>
      </c>
      <c r="C16" s="42" t="s">
        <v>25</v>
      </c>
      <c r="D16" s="52">
        <v>15</v>
      </c>
      <c r="E16" s="39"/>
    </row>
    <row r="17" spans="1:4" x14ac:dyDescent="0.25">
      <c r="A17" s="47"/>
      <c r="B17" s="34" t="s">
        <v>30</v>
      </c>
      <c r="C17" s="41" t="s">
        <v>26</v>
      </c>
      <c r="D17" s="5">
        <v>10</v>
      </c>
    </row>
    <row r="18" spans="1:4" ht="15.75" customHeight="1" x14ac:dyDescent="0.25">
      <c r="A18" s="47"/>
      <c r="B18" s="30" t="s">
        <v>1</v>
      </c>
      <c r="C18" s="41" t="s">
        <v>26</v>
      </c>
      <c r="D18" s="23">
        <v>10</v>
      </c>
    </row>
    <row r="19" spans="1:4" x14ac:dyDescent="0.25">
      <c r="A19" s="47"/>
      <c r="B19" s="31" t="s">
        <v>2</v>
      </c>
      <c r="C19" s="41" t="s">
        <v>26</v>
      </c>
      <c r="D19" s="25">
        <v>10</v>
      </c>
    </row>
    <row r="20" spans="1:4" ht="12.75" customHeight="1" x14ac:dyDescent="0.25">
      <c r="A20" s="47"/>
      <c r="B20" s="30" t="s">
        <v>19</v>
      </c>
      <c r="C20" s="44" t="s">
        <v>27</v>
      </c>
      <c r="D20" s="25">
        <v>10</v>
      </c>
    </row>
    <row r="21" spans="1:4" ht="0.75" hidden="1" customHeight="1" x14ac:dyDescent="0.25">
      <c r="A21" s="47"/>
      <c r="B21" s="32"/>
      <c r="C21" s="42"/>
      <c r="D21" s="29"/>
    </row>
    <row r="22" spans="1:4" ht="18.75" hidden="1" customHeight="1" x14ac:dyDescent="0.25">
      <c r="A22" s="47"/>
      <c r="B22" s="32"/>
      <c r="C22" s="42"/>
      <c r="D22" s="29"/>
    </row>
    <row r="23" spans="1:4" hidden="1" x14ac:dyDescent="0.25">
      <c r="A23" s="47"/>
      <c r="B23" s="32"/>
      <c r="C23" s="42"/>
      <c r="D23" s="29"/>
    </row>
    <row r="24" spans="1:4" hidden="1" x14ac:dyDescent="0.25">
      <c r="A24" s="47"/>
      <c r="B24" s="32"/>
      <c r="C24" s="42"/>
      <c r="D24" s="29"/>
    </row>
    <row r="25" spans="1:4" hidden="1" x14ac:dyDescent="0.25">
      <c r="A25" s="47"/>
      <c r="B25" s="32"/>
      <c r="C25" s="42"/>
      <c r="D25" s="29"/>
    </row>
    <row r="26" spans="1:4" x14ac:dyDescent="0.25">
      <c r="A26" s="47"/>
      <c r="B26" s="71" t="s">
        <v>29</v>
      </c>
      <c r="C26" s="41" t="s">
        <v>26</v>
      </c>
      <c r="D26" s="5">
        <v>10</v>
      </c>
    </row>
    <row r="27" spans="1:4" x14ac:dyDescent="0.25">
      <c r="A27" s="47"/>
      <c r="B27" s="31" t="s">
        <v>34</v>
      </c>
      <c r="C27" s="65"/>
      <c r="D27" s="52"/>
    </row>
    <row r="28" spans="1:4" x14ac:dyDescent="0.25">
      <c r="A28" s="47"/>
      <c r="B28" s="31" t="s">
        <v>35</v>
      </c>
      <c r="C28" s="42"/>
      <c r="D28" s="52"/>
    </row>
    <row r="29" spans="1:4" x14ac:dyDescent="0.25">
      <c r="A29" s="47"/>
      <c r="B29" s="33" t="s">
        <v>36</v>
      </c>
      <c r="C29" s="43" t="s">
        <v>27</v>
      </c>
      <c r="D29" s="53">
        <v>8</v>
      </c>
    </row>
    <row r="30" spans="1:4" x14ac:dyDescent="0.25">
      <c r="A30" s="47"/>
      <c r="B30" s="34" t="s">
        <v>21</v>
      </c>
      <c r="C30" s="42" t="s">
        <v>26</v>
      </c>
      <c r="D30" s="5">
        <v>5</v>
      </c>
    </row>
    <row r="31" spans="1:4" x14ac:dyDescent="0.25">
      <c r="A31" s="47"/>
      <c r="B31" s="56" t="s">
        <v>218</v>
      </c>
      <c r="C31" s="41" t="s">
        <v>26</v>
      </c>
      <c r="D31" s="5">
        <v>10</v>
      </c>
    </row>
    <row r="32" spans="1:4" x14ac:dyDescent="0.25">
      <c r="A32" s="47"/>
      <c r="B32" s="56" t="s">
        <v>10</v>
      </c>
      <c r="C32" s="41" t="s">
        <v>26</v>
      </c>
      <c r="D32" s="5">
        <v>15</v>
      </c>
    </row>
    <row r="33" spans="1:8" x14ac:dyDescent="0.25">
      <c r="A33" s="47"/>
      <c r="B33" s="1" t="s">
        <v>219</v>
      </c>
      <c r="C33" s="41" t="s">
        <v>27</v>
      </c>
      <c r="D33" s="5">
        <v>20</v>
      </c>
    </row>
    <row r="34" spans="1:8" x14ac:dyDescent="0.25">
      <c r="A34" s="3">
        <v>2</v>
      </c>
      <c r="B34" s="55" t="s">
        <v>31</v>
      </c>
      <c r="C34" s="41" t="s">
        <v>26</v>
      </c>
      <c r="D34" s="26">
        <v>10</v>
      </c>
    </row>
    <row r="35" spans="1:8" x14ac:dyDescent="0.25">
      <c r="A35" s="54">
        <v>3</v>
      </c>
      <c r="B35" s="55" t="s">
        <v>32</v>
      </c>
      <c r="C35" s="41" t="s">
        <v>27</v>
      </c>
      <c r="D35" s="23">
        <v>15</v>
      </c>
    </row>
    <row r="36" spans="1:8" x14ac:dyDescent="0.25">
      <c r="A36" s="54">
        <v>4</v>
      </c>
      <c r="B36" s="66" t="s">
        <v>22</v>
      </c>
      <c r="C36" s="57"/>
      <c r="D36" s="25"/>
    </row>
    <row r="37" spans="1:8" x14ac:dyDescent="0.25">
      <c r="A37" s="47"/>
      <c r="B37" s="14" t="s">
        <v>44</v>
      </c>
      <c r="C37" s="43" t="s">
        <v>27</v>
      </c>
      <c r="D37" s="28">
        <v>40</v>
      </c>
    </row>
    <row r="38" spans="1:8" x14ac:dyDescent="0.25">
      <c r="A38" s="47"/>
      <c r="B38" s="14" t="s">
        <v>45</v>
      </c>
      <c r="C38" s="41" t="s">
        <v>26</v>
      </c>
      <c r="D38" s="26">
        <v>40</v>
      </c>
      <c r="H38" s="13"/>
    </row>
    <row r="39" spans="1:8" x14ac:dyDescent="0.25">
      <c r="A39" s="3">
        <v>5</v>
      </c>
      <c r="B39" s="58" t="s">
        <v>3</v>
      </c>
      <c r="C39" s="57"/>
      <c r="D39" s="25"/>
    </row>
    <row r="40" spans="1:8" x14ac:dyDescent="0.25">
      <c r="A40" s="48"/>
      <c r="B40" s="40" t="s">
        <v>4</v>
      </c>
      <c r="C40" s="42" t="s">
        <v>5</v>
      </c>
      <c r="D40" s="27">
        <v>20</v>
      </c>
    </row>
    <row r="41" spans="1:8" x14ac:dyDescent="0.25">
      <c r="A41" s="48"/>
      <c r="B41" s="40" t="s">
        <v>8</v>
      </c>
      <c r="C41" s="41" t="s">
        <v>6</v>
      </c>
      <c r="D41" s="26">
        <v>40</v>
      </c>
    </row>
    <row r="42" spans="1:8" x14ac:dyDescent="0.25">
      <c r="A42" s="48"/>
      <c r="B42" s="40" t="s">
        <v>9</v>
      </c>
      <c r="C42" s="41" t="s">
        <v>6</v>
      </c>
      <c r="D42" s="26">
        <v>80</v>
      </c>
    </row>
    <row r="43" spans="1:8" x14ac:dyDescent="0.25">
      <c r="A43" s="3">
        <v>6</v>
      </c>
      <c r="B43" s="37" t="s">
        <v>40</v>
      </c>
      <c r="C43" s="41"/>
      <c r="D43" s="26"/>
    </row>
    <row r="44" spans="1:8" x14ac:dyDescent="0.25">
      <c r="A44" s="47"/>
      <c r="B44" s="38" t="s">
        <v>41</v>
      </c>
      <c r="C44" s="42" t="s">
        <v>38</v>
      </c>
      <c r="D44" s="27"/>
    </row>
    <row r="45" spans="1:8" x14ac:dyDescent="0.25">
      <c r="A45" s="47"/>
      <c r="B45" s="38" t="s">
        <v>37</v>
      </c>
      <c r="C45" s="43" t="s">
        <v>39</v>
      </c>
      <c r="D45" s="28">
        <v>37.64</v>
      </c>
    </row>
    <row r="46" spans="1:8" ht="18.75" customHeight="1" x14ac:dyDescent="0.25">
      <c r="A46" s="3">
        <v>7</v>
      </c>
      <c r="B46" s="44" t="s">
        <v>220</v>
      </c>
      <c r="C46" s="46" t="s">
        <v>28</v>
      </c>
      <c r="D46" s="35">
        <v>5</v>
      </c>
    </row>
    <row r="47" spans="1:8" ht="20.25" customHeight="1" x14ac:dyDescent="0.25">
      <c r="A47" s="20"/>
      <c r="B47" s="16"/>
      <c r="C47" s="45"/>
      <c r="D47" s="36"/>
    </row>
    <row r="48" spans="1:8" ht="20.25" customHeight="1" x14ac:dyDescent="0.25">
      <c r="A48" s="20"/>
      <c r="B48" s="16"/>
      <c r="C48" s="45"/>
      <c r="D48" s="36"/>
    </row>
    <row r="49" spans="1:4" ht="20.25" customHeight="1" x14ac:dyDescent="0.25">
      <c r="A49" s="20"/>
      <c r="B49" s="16"/>
      <c r="C49" s="45"/>
      <c r="D49" s="36"/>
    </row>
    <row r="50" spans="1:4" ht="25.5" customHeight="1" x14ac:dyDescent="0.25">
      <c r="B50" s="16"/>
      <c r="C50" s="16"/>
      <c r="D50" s="36"/>
    </row>
    <row r="51" spans="1:4" x14ac:dyDescent="0.25">
      <c r="B51" s="15"/>
      <c r="C51" s="15"/>
    </row>
    <row r="52" spans="1:4" x14ac:dyDescent="0.25">
      <c r="B52" s="15"/>
      <c r="C52" s="15"/>
    </row>
    <row r="53" spans="1:4" x14ac:dyDescent="0.25">
      <c r="B53" s="15"/>
      <c r="C53" s="15"/>
    </row>
    <row r="54" spans="1:4" x14ac:dyDescent="0.25">
      <c r="B54" s="15"/>
      <c r="C54" s="15"/>
    </row>
    <row r="55" spans="1:4" x14ac:dyDescent="0.25">
      <c r="B55" s="15"/>
      <c r="C55" s="15"/>
    </row>
    <row r="56" spans="1:4" x14ac:dyDescent="0.25">
      <c r="B56" s="15"/>
      <c r="C56" s="15"/>
    </row>
    <row r="57" spans="1:4" x14ac:dyDescent="0.25">
      <c r="B57" s="15"/>
      <c r="C57" s="15"/>
    </row>
    <row r="58" spans="1:4" x14ac:dyDescent="0.25">
      <c r="B58" s="15"/>
      <c r="C58" s="15"/>
    </row>
    <row r="59" spans="1:4" x14ac:dyDescent="0.25">
      <c r="B59" s="15"/>
      <c r="C59" s="15"/>
    </row>
    <row r="60" spans="1:4" x14ac:dyDescent="0.25">
      <c r="B60" s="15"/>
    </row>
    <row r="61" spans="1:4" x14ac:dyDescent="0.25">
      <c r="B61" s="15"/>
    </row>
  </sheetData>
  <pageMargins left="0.19685039370078741" right="0.11811023622047245" top="0.19685039370078741" bottom="0" header="0.11811023622047245" footer="0.11811023622047245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workbookViewId="0">
      <selection activeCell="F9" sqref="F9"/>
    </sheetView>
  </sheetViews>
  <sheetFormatPr defaultRowHeight="15" x14ac:dyDescent="0.25"/>
  <cols>
    <col min="1" max="1" width="4.28515625" customWidth="1"/>
    <col min="2" max="2" width="18" customWidth="1"/>
    <col min="3" max="3" width="9.28515625" customWidth="1"/>
    <col min="4" max="4" width="18.5703125" customWidth="1"/>
    <col min="5" max="5" width="10.5703125" bestFit="1" customWidth="1"/>
    <col min="6" max="6" width="20.140625" customWidth="1"/>
  </cols>
  <sheetData>
    <row r="1" spans="2:9" ht="15.75" x14ac:dyDescent="0.25">
      <c r="B1" s="12"/>
      <c r="C1" s="12"/>
      <c r="D1" s="12"/>
      <c r="E1" s="12"/>
    </row>
    <row r="2" spans="2:9" x14ac:dyDescent="0.25">
      <c r="F2" s="77"/>
    </row>
    <row r="3" spans="2:9" x14ac:dyDescent="0.25">
      <c r="D3" s="13" t="s">
        <v>208</v>
      </c>
    </row>
    <row r="4" spans="2:9" ht="15.75" x14ac:dyDescent="0.25">
      <c r="B4" s="12" t="s">
        <v>209</v>
      </c>
      <c r="C4" s="12"/>
      <c r="D4" s="12"/>
      <c r="E4" s="12"/>
      <c r="F4" s="12"/>
      <c r="G4" s="12"/>
      <c r="H4" s="12"/>
    </row>
    <row r="5" spans="2:9" ht="15.75" x14ac:dyDescent="0.25">
      <c r="B5" s="12" t="s">
        <v>210</v>
      </c>
      <c r="C5" s="12"/>
      <c r="D5" s="12"/>
      <c r="E5" s="12"/>
      <c r="G5" s="12"/>
      <c r="H5" s="12"/>
    </row>
    <row r="6" spans="2:9" ht="18.75" x14ac:dyDescent="0.3">
      <c r="C6" s="78"/>
      <c r="D6" s="78"/>
      <c r="E6" s="78"/>
      <c r="F6" s="78"/>
      <c r="G6" s="78"/>
      <c r="H6" s="78"/>
      <c r="I6" s="78"/>
    </row>
    <row r="7" spans="2:9" ht="18.75" x14ac:dyDescent="0.3">
      <c r="C7" s="78"/>
      <c r="D7" s="78"/>
      <c r="E7" s="78"/>
      <c r="F7" s="78"/>
      <c r="G7" s="78"/>
      <c r="H7" s="78"/>
      <c r="I7" s="78"/>
    </row>
    <row r="9" spans="2:9" ht="15.75" x14ac:dyDescent="0.25">
      <c r="B9" s="126" t="s">
        <v>206</v>
      </c>
      <c r="C9" s="127"/>
      <c r="D9" s="128"/>
      <c r="E9" s="129" t="s">
        <v>55</v>
      </c>
      <c r="F9" s="129" t="s">
        <v>60</v>
      </c>
    </row>
    <row r="10" spans="2:9" ht="15.75" x14ac:dyDescent="0.25">
      <c r="B10" s="145" t="s">
        <v>56</v>
      </c>
      <c r="C10" s="127"/>
      <c r="D10" s="128"/>
      <c r="E10" s="137">
        <v>524.79999999999995</v>
      </c>
      <c r="F10" s="138">
        <f>(524.8*100)/E15</f>
        <v>35.950376424006187</v>
      </c>
    </row>
    <row r="11" spans="2:9" ht="15.75" x14ac:dyDescent="0.25">
      <c r="B11" s="126" t="s">
        <v>57</v>
      </c>
      <c r="C11" s="127"/>
      <c r="D11" s="128"/>
      <c r="E11" s="129">
        <v>524.79999999999995</v>
      </c>
      <c r="F11" s="133">
        <f>F10</f>
        <v>35.950376424006187</v>
      </c>
    </row>
    <row r="12" spans="2:9" ht="15.75" x14ac:dyDescent="0.25">
      <c r="B12" s="145" t="s">
        <v>58</v>
      </c>
      <c r="C12" s="127"/>
      <c r="D12" s="128"/>
      <c r="E12" s="138">
        <v>934.99</v>
      </c>
      <c r="F12" s="138">
        <f>(E12*100)/E15</f>
        <v>64.049623575993806</v>
      </c>
      <c r="G12" s="13"/>
    </row>
    <row r="13" spans="2:9" ht="15.75" x14ac:dyDescent="0.25">
      <c r="B13" s="126" t="s">
        <v>57</v>
      </c>
      <c r="C13" s="127"/>
      <c r="D13" s="128"/>
      <c r="E13" s="129">
        <v>675.12</v>
      </c>
      <c r="F13" s="133">
        <f>(E13*64.05)/E12</f>
        <v>46.248019764917274</v>
      </c>
    </row>
    <row r="14" spans="2:9" ht="15.75" x14ac:dyDescent="0.25">
      <c r="B14" s="126" t="s">
        <v>12</v>
      </c>
      <c r="C14" s="127"/>
      <c r="D14" s="128"/>
      <c r="E14" s="129">
        <v>259.87</v>
      </c>
      <c r="F14" s="133">
        <f>(E14*64.05)/E12</f>
        <v>17.801980235082731</v>
      </c>
    </row>
    <row r="15" spans="2:9" ht="15.75" x14ac:dyDescent="0.25">
      <c r="B15" s="139" t="s">
        <v>59</v>
      </c>
      <c r="C15" s="140"/>
      <c r="D15" s="141"/>
      <c r="E15" s="138">
        <f>E10+E12</f>
        <v>1459.79</v>
      </c>
      <c r="F15" s="138">
        <v>100</v>
      </c>
    </row>
    <row r="16" spans="2:9" ht="18.75" x14ac:dyDescent="0.3">
      <c r="B16" s="78"/>
      <c r="C16" s="78"/>
      <c r="D16" s="78"/>
      <c r="E16" s="78"/>
    </row>
    <row r="19" spans="2:6" ht="18.75" x14ac:dyDescent="0.3">
      <c r="B19" t="s">
        <v>171</v>
      </c>
      <c r="C19" s="78"/>
      <c r="D19" s="78"/>
      <c r="E19" s="78"/>
      <c r="F19" s="78"/>
    </row>
    <row r="20" spans="2:6" ht="18.75" x14ac:dyDescent="0.3">
      <c r="C20" s="78"/>
    </row>
    <row r="21" spans="2:6" x14ac:dyDescent="0.25">
      <c r="B21" t="s">
        <v>131</v>
      </c>
      <c r="D21" t="s">
        <v>172</v>
      </c>
      <c r="E21" t="s">
        <v>180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6"/>
  <sheetViews>
    <sheetView workbookViewId="0">
      <selection activeCell="A19" sqref="A19:F21"/>
    </sheetView>
  </sheetViews>
  <sheetFormatPr defaultRowHeight="15" x14ac:dyDescent="0.25"/>
  <cols>
    <col min="1" max="1" width="33.85546875" customWidth="1"/>
    <col min="2" max="2" width="1.42578125" hidden="1" customWidth="1"/>
    <col min="3" max="3" width="0.140625" hidden="1" customWidth="1"/>
    <col min="4" max="4" width="13" customWidth="1"/>
    <col min="5" max="5" width="16.5703125" customWidth="1"/>
    <col min="6" max="6" width="13.42578125" customWidth="1"/>
    <col min="7" max="7" width="13.85546875" customWidth="1"/>
    <col min="8" max="8" width="15.5703125" customWidth="1"/>
  </cols>
  <sheetData>
    <row r="4" spans="1:9" ht="18.75" x14ac:dyDescent="0.3">
      <c r="A4" s="76" t="s">
        <v>203</v>
      </c>
      <c r="B4" s="76"/>
      <c r="C4" s="76"/>
      <c r="D4" s="76"/>
      <c r="E4" s="76"/>
      <c r="I4" s="78"/>
    </row>
    <row r="5" spans="1:9" ht="18.75" x14ac:dyDescent="0.3">
      <c r="A5" s="13" t="s">
        <v>204</v>
      </c>
      <c r="B5" s="13"/>
      <c r="C5" s="13"/>
      <c r="D5" s="13"/>
    </row>
    <row r="7" spans="1:9" ht="18.75" x14ac:dyDescent="0.3">
      <c r="A7" s="119"/>
      <c r="B7" s="77"/>
      <c r="C7" s="77"/>
      <c r="D7" s="119" t="s">
        <v>70</v>
      </c>
      <c r="E7" s="148" t="s">
        <v>70</v>
      </c>
      <c r="F7" s="149" t="s">
        <v>72</v>
      </c>
      <c r="G7" s="119" t="s">
        <v>66</v>
      </c>
      <c r="H7" s="95"/>
    </row>
    <row r="8" spans="1:9" ht="18.75" x14ac:dyDescent="0.3">
      <c r="A8" s="121" t="s">
        <v>54</v>
      </c>
      <c r="B8" s="77"/>
      <c r="C8" s="77"/>
      <c r="D8" s="121" t="s">
        <v>62</v>
      </c>
      <c r="E8" s="150" t="s">
        <v>17</v>
      </c>
      <c r="F8" s="151" t="s">
        <v>69</v>
      </c>
      <c r="G8" s="152" t="s">
        <v>68</v>
      </c>
      <c r="H8" s="95"/>
    </row>
    <row r="9" spans="1:9" ht="18.75" x14ac:dyDescent="0.3">
      <c r="A9" s="142"/>
      <c r="B9" s="77"/>
      <c r="C9" s="77"/>
      <c r="D9" s="142" t="s">
        <v>71</v>
      </c>
      <c r="E9" s="143" t="s">
        <v>71</v>
      </c>
      <c r="F9" s="75" t="s">
        <v>11</v>
      </c>
      <c r="G9" s="144" t="s">
        <v>67</v>
      </c>
      <c r="H9" s="95"/>
    </row>
    <row r="10" spans="1:9" ht="18.75" x14ac:dyDescent="0.3">
      <c r="A10" s="3" t="s">
        <v>63</v>
      </c>
      <c r="B10" s="77"/>
      <c r="C10" s="77"/>
      <c r="D10" s="153">
        <v>659.28</v>
      </c>
      <c r="E10" s="153">
        <v>659280</v>
      </c>
      <c r="F10" s="153">
        <v>100</v>
      </c>
      <c r="G10" s="153">
        <f>E10</f>
        <v>659280</v>
      </c>
      <c r="H10" s="97"/>
    </row>
    <row r="11" spans="1:9" ht="18.75" x14ac:dyDescent="0.3">
      <c r="A11" s="3" t="s">
        <v>64</v>
      </c>
      <c r="B11" s="77"/>
      <c r="C11" s="77"/>
      <c r="D11" s="4"/>
      <c r="E11" s="4"/>
      <c r="F11" s="138">
        <f>F12</f>
        <v>35.950000000000003</v>
      </c>
      <c r="G11" s="138">
        <f>(G10*F11)/100</f>
        <v>237011.16000000003</v>
      </c>
      <c r="H11" s="97"/>
    </row>
    <row r="12" spans="1:9" ht="18.75" x14ac:dyDescent="0.3">
      <c r="A12" s="113" t="s">
        <v>57</v>
      </c>
      <c r="B12" s="77"/>
      <c r="C12" s="77"/>
      <c r="D12" s="7"/>
      <c r="E12" s="7"/>
      <c r="F12" s="7">
        <v>35.950000000000003</v>
      </c>
      <c r="G12" s="7">
        <f>G11</f>
        <v>237011.16000000003</v>
      </c>
      <c r="H12" s="98"/>
    </row>
    <row r="13" spans="1:9" ht="18.75" x14ac:dyDescent="0.3">
      <c r="A13" s="3" t="s">
        <v>65</v>
      </c>
      <c r="B13" s="77"/>
      <c r="C13" s="77"/>
      <c r="D13" s="4"/>
      <c r="E13" s="4"/>
      <c r="F13" s="138">
        <v>64.05</v>
      </c>
      <c r="G13" s="138">
        <f>(F13*G10)/100</f>
        <v>422268.84</v>
      </c>
      <c r="H13" s="97"/>
    </row>
    <row r="14" spans="1:9" ht="18.75" x14ac:dyDescent="0.3">
      <c r="A14" s="113" t="s">
        <v>57</v>
      </c>
      <c r="B14" s="77"/>
      <c r="C14" s="77"/>
      <c r="D14" s="4"/>
      <c r="E14" s="4"/>
      <c r="F14" s="7">
        <v>46.25</v>
      </c>
      <c r="G14" s="7">
        <f>(F14*G13)/F13</f>
        <v>304917.00000000006</v>
      </c>
      <c r="H14" s="98"/>
    </row>
    <row r="15" spans="1:9" ht="18.75" x14ac:dyDescent="0.3">
      <c r="A15" s="113" t="s">
        <v>12</v>
      </c>
      <c r="B15" s="77"/>
      <c r="C15" s="77"/>
      <c r="D15" s="7"/>
      <c r="E15" s="7"/>
      <c r="F15" s="7">
        <v>17.8</v>
      </c>
      <c r="G15" s="7">
        <f>(F15*G13)/F13</f>
        <v>117351.84000000003</v>
      </c>
      <c r="H15" s="98"/>
    </row>
    <row r="16" spans="1:9" x14ac:dyDescent="0.25">
      <c r="A16" s="77"/>
      <c r="B16" s="77"/>
      <c r="C16" s="77"/>
      <c r="D16" s="77"/>
      <c r="E16" s="77"/>
      <c r="F16" s="77"/>
      <c r="G16" s="77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workbookViewId="0">
      <selection activeCell="H13" sqref="H13"/>
    </sheetView>
  </sheetViews>
  <sheetFormatPr defaultRowHeight="15" x14ac:dyDescent="0.25"/>
  <cols>
    <col min="1" max="1" width="29.140625" customWidth="1"/>
    <col min="2" max="2" width="17.140625" customWidth="1"/>
    <col min="3" max="3" width="21.42578125" customWidth="1"/>
    <col min="4" max="4" width="15.7109375" customWidth="1"/>
    <col min="5" max="5" width="17" customWidth="1"/>
  </cols>
  <sheetData>
    <row r="2" spans="1:7" ht="18.75" x14ac:dyDescent="0.3">
      <c r="A2" s="76" t="s">
        <v>207</v>
      </c>
      <c r="B2" s="76"/>
      <c r="C2" s="76"/>
      <c r="D2" s="76"/>
      <c r="F2" s="78"/>
      <c r="G2" s="78"/>
    </row>
    <row r="6" spans="1:7" ht="18.75" x14ac:dyDescent="0.3">
      <c r="A6" s="65"/>
      <c r="B6" s="88" t="s">
        <v>66</v>
      </c>
      <c r="C6" s="88" t="s">
        <v>73</v>
      </c>
      <c r="D6" s="103" t="s">
        <v>75</v>
      </c>
      <c r="E6" s="103" t="s">
        <v>75</v>
      </c>
    </row>
    <row r="7" spans="1:7" ht="18.75" x14ac:dyDescent="0.3">
      <c r="A7" s="102" t="s">
        <v>54</v>
      </c>
      <c r="B7" s="96" t="s">
        <v>68</v>
      </c>
      <c r="C7" s="92" t="s">
        <v>74</v>
      </c>
      <c r="D7" s="102" t="s">
        <v>76</v>
      </c>
      <c r="E7" s="102" t="s">
        <v>76</v>
      </c>
    </row>
    <row r="8" spans="1:7" ht="18.75" x14ac:dyDescent="0.3">
      <c r="A8" s="93"/>
      <c r="B8" s="101" t="s">
        <v>67</v>
      </c>
      <c r="C8" s="93"/>
      <c r="D8" s="104" t="s">
        <v>71</v>
      </c>
      <c r="E8" s="104" t="s">
        <v>77</v>
      </c>
    </row>
    <row r="9" spans="1:7" ht="18.75" x14ac:dyDescent="0.3">
      <c r="A9" s="82" t="s">
        <v>57</v>
      </c>
      <c r="B9" s="82">
        <v>237011.16</v>
      </c>
      <c r="C9" s="82">
        <v>524.79999999999995</v>
      </c>
      <c r="D9" s="87">
        <f>B9/C9</f>
        <v>451.62187500000005</v>
      </c>
      <c r="E9" s="6">
        <f>D9/12</f>
        <v>37.635156250000001</v>
      </c>
    </row>
    <row r="11" spans="1:7" ht="18.75" x14ac:dyDescent="0.3">
      <c r="A11" s="78" t="s">
        <v>78</v>
      </c>
      <c r="B11" s="78"/>
      <c r="C11" s="78"/>
      <c r="D11" s="78"/>
      <c r="E11" s="78"/>
    </row>
    <row r="15" spans="1:7" ht="18.75" x14ac:dyDescent="0.3">
      <c r="A15" s="76" t="s">
        <v>79</v>
      </c>
    </row>
    <row r="17" spans="1:2" ht="18.75" x14ac:dyDescent="0.3">
      <c r="A17" s="76" t="s">
        <v>181</v>
      </c>
      <c r="B17" s="76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workbookViewId="0">
      <selection activeCell="E17" sqref="E17"/>
    </sheetView>
  </sheetViews>
  <sheetFormatPr defaultRowHeight="15" x14ac:dyDescent="0.25"/>
  <cols>
    <col min="1" max="1" width="34.85546875" customWidth="1"/>
    <col min="2" max="2" width="20.5703125" customWidth="1"/>
    <col min="3" max="3" width="23.42578125" customWidth="1"/>
    <col min="4" max="4" width="16.7109375" customWidth="1"/>
    <col min="5" max="5" width="17.85546875" customWidth="1"/>
  </cols>
  <sheetData>
    <row r="2" spans="1:7" ht="18.75" x14ac:dyDescent="0.3">
      <c r="B2" s="76" t="s">
        <v>80</v>
      </c>
      <c r="C2" s="76"/>
      <c r="D2" s="76"/>
      <c r="E2" s="76"/>
      <c r="F2" s="78"/>
      <c r="G2" s="78"/>
    </row>
    <row r="3" spans="1:7" ht="18.75" x14ac:dyDescent="0.3">
      <c r="B3" t="s">
        <v>81</v>
      </c>
    </row>
    <row r="6" spans="1:7" ht="18.75" x14ac:dyDescent="0.3">
      <c r="A6" s="65"/>
      <c r="B6" s="88" t="s">
        <v>66</v>
      </c>
      <c r="C6" s="88" t="s">
        <v>73</v>
      </c>
      <c r="D6" s="103" t="s">
        <v>75</v>
      </c>
      <c r="E6" s="103" t="s">
        <v>75</v>
      </c>
    </row>
    <row r="7" spans="1:7" ht="18.75" x14ac:dyDescent="0.3">
      <c r="A7" s="102" t="s">
        <v>54</v>
      </c>
      <c r="B7" s="96" t="s">
        <v>68</v>
      </c>
      <c r="C7" s="92" t="s">
        <v>74</v>
      </c>
      <c r="D7" s="102" t="s">
        <v>76</v>
      </c>
      <c r="E7" s="102" t="s">
        <v>76</v>
      </c>
    </row>
    <row r="8" spans="1:7" ht="18.75" x14ac:dyDescent="0.3">
      <c r="A8" s="93"/>
      <c r="B8" s="101" t="s">
        <v>67</v>
      </c>
      <c r="C8" s="93"/>
      <c r="D8" s="104" t="s">
        <v>71</v>
      </c>
      <c r="E8" s="104" t="s">
        <v>77</v>
      </c>
    </row>
    <row r="9" spans="1:7" ht="18.75" x14ac:dyDescent="0.3">
      <c r="A9" s="82" t="s">
        <v>57</v>
      </c>
      <c r="B9" s="87">
        <v>304917</v>
      </c>
      <c r="C9" s="82">
        <v>675.12</v>
      </c>
      <c r="D9" s="87">
        <f>B9/C9</f>
        <v>451.64859580519021</v>
      </c>
      <c r="E9" s="6">
        <f>D9/12</f>
        <v>37.637382983765853</v>
      </c>
    </row>
    <row r="10" spans="1:7" ht="18.75" x14ac:dyDescent="0.3">
      <c r="A10" s="105"/>
      <c r="B10" s="105"/>
      <c r="C10" s="105"/>
      <c r="D10" s="98"/>
      <c r="E10" s="97"/>
    </row>
    <row r="12" spans="1:7" ht="18.75" x14ac:dyDescent="0.3">
      <c r="A12" s="78" t="s">
        <v>182</v>
      </c>
      <c r="B12" s="78"/>
      <c r="C12" s="78"/>
      <c r="D12" s="78"/>
      <c r="E12" s="78"/>
    </row>
    <row r="16" spans="1:7" ht="18.75" x14ac:dyDescent="0.3">
      <c r="A16" s="76" t="s">
        <v>79</v>
      </c>
    </row>
    <row r="17" spans="1:2" ht="18.75" x14ac:dyDescent="0.3">
      <c r="A17" s="76" t="s">
        <v>205</v>
      </c>
      <c r="B17" s="76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workbookViewId="0">
      <selection activeCell="G23" sqref="G23"/>
    </sheetView>
  </sheetViews>
  <sheetFormatPr defaultRowHeight="15" x14ac:dyDescent="0.25"/>
  <cols>
    <col min="7" max="7" width="31.140625" customWidth="1"/>
    <col min="8" max="8" width="14" customWidth="1"/>
    <col min="9" max="9" width="17.140625" customWidth="1"/>
  </cols>
  <sheetData>
    <row r="2" spans="1:10" ht="18.75" x14ac:dyDescent="0.3">
      <c r="D2" s="76" t="s">
        <v>82</v>
      </c>
      <c r="E2" s="76"/>
      <c r="F2" s="76"/>
      <c r="G2" s="76"/>
      <c r="H2" s="13"/>
      <c r="I2" s="13"/>
    </row>
    <row r="3" spans="1:10" ht="18.75" x14ac:dyDescent="0.3">
      <c r="E3" s="78" t="s">
        <v>189</v>
      </c>
    </row>
    <row r="5" spans="1:10" ht="18.75" x14ac:dyDescent="0.3">
      <c r="A5" s="79" t="s">
        <v>85</v>
      </c>
      <c r="B5" s="80"/>
      <c r="C5" s="80"/>
      <c r="D5" s="80"/>
      <c r="E5" s="80"/>
      <c r="F5" s="80"/>
      <c r="G5" s="81"/>
      <c r="H5" s="82" t="s">
        <v>14</v>
      </c>
      <c r="I5" s="83">
        <v>259.87</v>
      </c>
    </row>
    <row r="6" spans="1:10" ht="18.75" x14ac:dyDescent="0.3">
      <c r="A6" s="78"/>
      <c r="B6" s="78"/>
      <c r="C6" s="78"/>
      <c r="D6" s="78"/>
      <c r="E6" s="78"/>
      <c r="F6" s="78"/>
      <c r="G6" s="78"/>
      <c r="H6" s="78"/>
      <c r="I6" s="78"/>
    </row>
    <row r="7" spans="1:10" ht="18.75" x14ac:dyDescent="0.3">
      <c r="A7" s="79" t="s">
        <v>83</v>
      </c>
      <c r="B7" s="80"/>
      <c r="C7" s="80"/>
      <c r="D7" s="80"/>
      <c r="E7" s="80"/>
      <c r="F7" s="80"/>
      <c r="G7" s="81"/>
      <c r="H7" s="82" t="s">
        <v>15</v>
      </c>
      <c r="I7" s="83">
        <v>129.94</v>
      </c>
      <c r="J7" t="s">
        <v>86</v>
      </c>
    </row>
    <row r="8" spans="1:10" ht="18.75" x14ac:dyDescent="0.3">
      <c r="A8" s="78"/>
      <c r="B8" s="78"/>
      <c r="C8" s="78"/>
      <c r="D8" s="78"/>
      <c r="E8" s="78"/>
      <c r="F8" s="78"/>
      <c r="G8" s="78"/>
      <c r="H8" s="78"/>
      <c r="I8" s="78"/>
    </row>
    <row r="9" spans="1:10" ht="18.75" x14ac:dyDescent="0.3">
      <c r="A9" s="79" t="s">
        <v>188</v>
      </c>
      <c r="B9" s="80"/>
      <c r="C9" s="80"/>
      <c r="D9" s="80"/>
      <c r="E9" s="80"/>
      <c r="F9" s="80"/>
      <c r="G9" s="81"/>
      <c r="H9" s="82" t="s">
        <v>16</v>
      </c>
      <c r="I9" s="82">
        <v>38.979999999999997</v>
      </c>
      <c r="J9" t="s">
        <v>87</v>
      </c>
    </row>
    <row r="10" spans="1:10" ht="18.75" x14ac:dyDescent="0.3">
      <c r="A10" s="78"/>
      <c r="B10" s="78"/>
      <c r="C10" s="78"/>
      <c r="D10" s="78"/>
      <c r="E10" s="78"/>
      <c r="F10" s="78"/>
      <c r="G10" s="78"/>
      <c r="H10" s="78"/>
      <c r="I10" s="78"/>
    </row>
    <row r="11" spans="1:10" ht="18.75" x14ac:dyDescent="0.3">
      <c r="A11" s="79" t="s">
        <v>61</v>
      </c>
      <c r="B11" s="80"/>
      <c r="C11" s="80"/>
      <c r="D11" s="80"/>
      <c r="E11" s="80"/>
      <c r="F11" s="80"/>
      <c r="G11" s="81"/>
      <c r="H11" s="82" t="s">
        <v>17</v>
      </c>
      <c r="I11" s="106">
        <v>117351.84</v>
      </c>
    </row>
    <row r="12" spans="1:10" ht="18.75" x14ac:dyDescent="0.3">
      <c r="A12" s="78"/>
      <c r="B12" s="78"/>
      <c r="C12" s="78"/>
      <c r="D12" s="78"/>
      <c r="E12" s="78"/>
      <c r="F12" s="78"/>
      <c r="G12" s="78"/>
      <c r="H12" s="78"/>
      <c r="I12" s="78"/>
    </row>
    <row r="13" spans="1:10" ht="18.75" x14ac:dyDescent="0.3">
      <c r="A13" s="79" t="s">
        <v>183</v>
      </c>
      <c r="B13" s="80"/>
      <c r="C13" s="80"/>
      <c r="D13" s="80"/>
      <c r="E13" s="80"/>
      <c r="F13" s="80"/>
      <c r="G13" s="81"/>
      <c r="H13" s="82" t="s">
        <v>13</v>
      </c>
      <c r="I13" s="87">
        <f>I11/I9</f>
        <v>3010.5654181631608</v>
      </c>
    </row>
    <row r="14" spans="1:10" ht="18.75" x14ac:dyDescent="0.3">
      <c r="A14" s="78"/>
      <c r="B14" s="78"/>
      <c r="C14" s="78"/>
      <c r="D14" s="78"/>
      <c r="E14" s="78"/>
      <c r="F14" s="78"/>
      <c r="G14" s="78"/>
      <c r="H14" s="78"/>
      <c r="I14" s="78"/>
    </row>
    <row r="15" spans="1:10" ht="18.75" x14ac:dyDescent="0.3">
      <c r="A15" s="79" t="s">
        <v>184</v>
      </c>
      <c r="B15" s="80"/>
      <c r="C15" s="80"/>
      <c r="D15" s="80"/>
      <c r="E15" s="80"/>
      <c r="F15" s="80"/>
      <c r="G15" s="81"/>
      <c r="H15" s="82" t="s">
        <v>13</v>
      </c>
      <c r="I15" s="87">
        <f>I13/12</f>
        <v>250.88045151359674</v>
      </c>
    </row>
    <row r="16" spans="1:10" ht="18.75" x14ac:dyDescent="0.3">
      <c r="A16" s="78"/>
      <c r="B16" s="78"/>
      <c r="C16" s="78"/>
      <c r="D16" s="78"/>
      <c r="E16" s="78"/>
      <c r="F16" s="78"/>
      <c r="G16" s="78"/>
      <c r="H16" s="78"/>
      <c r="I16" s="78"/>
    </row>
    <row r="17" spans="1:10" ht="18.75" x14ac:dyDescent="0.3">
      <c r="A17" s="90" t="s">
        <v>185</v>
      </c>
      <c r="B17" s="107"/>
      <c r="C17" s="107"/>
      <c r="D17" s="107"/>
      <c r="E17" s="107"/>
      <c r="F17" s="107"/>
      <c r="G17" s="91"/>
      <c r="H17" s="81" t="s">
        <v>17</v>
      </c>
      <c r="I17" s="108">
        <f>I15/25</f>
        <v>10.035218060543869</v>
      </c>
    </row>
    <row r="18" spans="1:10" ht="18.75" x14ac:dyDescent="0.3">
      <c r="A18" s="78"/>
      <c r="B18" s="78"/>
      <c r="C18" s="78"/>
      <c r="D18" s="78"/>
      <c r="E18" s="78"/>
      <c r="F18" s="78"/>
      <c r="G18" s="78"/>
      <c r="H18" s="78"/>
      <c r="I18" s="78"/>
    </row>
    <row r="19" spans="1:10" ht="18.75" x14ac:dyDescent="0.3">
      <c r="A19" s="89" t="s">
        <v>84</v>
      </c>
      <c r="B19" s="99"/>
      <c r="C19" s="99"/>
      <c r="D19" s="99"/>
      <c r="E19" s="99"/>
      <c r="F19" s="99"/>
      <c r="G19" s="94"/>
      <c r="H19" s="109"/>
      <c r="I19" s="100"/>
    </row>
    <row r="20" spans="1:10" ht="18.75" x14ac:dyDescent="0.3">
      <c r="A20" s="84" t="s">
        <v>186</v>
      </c>
      <c r="B20" s="85"/>
      <c r="C20" s="85"/>
      <c r="D20" s="85"/>
      <c r="E20" s="85"/>
      <c r="F20" s="85"/>
      <c r="G20" s="86"/>
      <c r="H20" s="110" t="s">
        <v>13</v>
      </c>
      <c r="I20" s="111">
        <v>40</v>
      </c>
      <c r="J20" t="s">
        <v>89</v>
      </c>
    </row>
    <row r="22" spans="1:10" x14ac:dyDescent="0.25">
      <c r="A22" s="112" t="s">
        <v>90</v>
      </c>
      <c r="B22" s="77"/>
      <c r="C22" s="77"/>
      <c r="D22" s="77"/>
      <c r="E22" s="77"/>
      <c r="F22" s="77"/>
      <c r="G22" s="77"/>
    </row>
    <row r="23" spans="1:10" x14ac:dyDescent="0.25">
      <c r="A23" t="s">
        <v>187</v>
      </c>
    </row>
    <row r="24" spans="1:10" x14ac:dyDescent="0.25">
      <c r="A24" t="s">
        <v>88</v>
      </c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workbookViewId="0">
      <selection activeCell="A35" sqref="A35:G37"/>
    </sheetView>
  </sheetViews>
  <sheetFormatPr defaultRowHeight="15" x14ac:dyDescent="0.25"/>
  <cols>
    <col min="4" max="4" width="15.28515625" customWidth="1"/>
    <col min="6" max="6" width="14.7109375" customWidth="1"/>
    <col min="7" max="7" width="11.42578125" customWidth="1"/>
  </cols>
  <sheetData>
    <row r="2" spans="1:9" x14ac:dyDescent="0.25">
      <c r="G2" s="13" t="s">
        <v>192</v>
      </c>
    </row>
    <row r="4" spans="1:9" x14ac:dyDescent="0.25">
      <c r="B4" s="13"/>
      <c r="C4" s="13" t="s">
        <v>199</v>
      </c>
      <c r="D4" s="13"/>
      <c r="E4" s="13"/>
      <c r="F4" s="13"/>
      <c r="H4" s="13"/>
      <c r="I4" s="13"/>
    </row>
    <row r="6" spans="1:9" ht="15.75" x14ac:dyDescent="0.25">
      <c r="C6" s="12" t="s">
        <v>200</v>
      </c>
      <c r="D6" s="12"/>
      <c r="E6" s="12"/>
      <c r="F6" s="12"/>
      <c r="G6" s="13"/>
      <c r="H6" s="13"/>
      <c r="I6" s="13"/>
    </row>
    <row r="9" spans="1:9" x14ac:dyDescent="0.25">
      <c r="A9" s="13" t="s">
        <v>191</v>
      </c>
      <c r="B9" s="13"/>
      <c r="C9" s="13"/>
      <c r="D9" s="13"/>
    </row>
    <row r="11" spans="1:9" ht="15.75" x14ac:dyDescent="0.25">
      <c r="A11" s="145" t="s">
        <v>54</v>
      </c>
      <c r="B11" s="146"/>
      <c r="C11" s="146"/>
      <c r="D11" s="147"/>
      <c r="E11" s="137" t="s">
        <v>70</v>
      </c>
      <c r="F11" s="137" t="s">
        <v>148</v>
      </c>
      <c r="G11" s="137" t="s">
        <v>149</v>
      </c>
    </row>
    <row r="12" spans="1:9" ht="15.75" x14ac:dyDescent="0.25">
      <c r="A12" s="130" t="s">
        <v>194</v>
      </c>
      <c r="B12" s="131"/>
      <c r="C12" s="131"/>
      <c r="D12" s="132"/>
      <c r="E12" s="129" t="s">
        <v>62</v>
      </c>
      <c r="F12" s="133">
        <v>328.8</v>
      </c>
      <c r="G12" s="133">
        <v>27.4</v>
      </c>
    </row>
    <row r="13" spans="1:9" ht="15.75" x14ac:dyDescent="0.25">
      <c r="A13" s="130" t="s">
        <v>193</v>
      </c>
      <c r="B13" s="131"/>
      <c r="C13" s="131"/>
      <c r="D13" s="132"/>
      <c r="E13" s="129" t="s">
        <v>62</v>
      </c>
      <c r="F13" s="133">
        <f>F12*22%</f>
        <v>72.335999999999999</v>
      </c>
      <c r="G13" s="133">
        <f>G12*22%</f>
        <v>6.0279999999999996</v>
      </c>
    </row>
    <row r="18" spans="1:8" x14ac:dyDescent="0.25">
      <c r="A18" s="13" t="s">
        <v>173</v>
      </c>
      <c r="B18" s="13"/>
      <c r="C18" s="135"/>
      <c r="D18" s="13"/>
      <c r="E18" s="13"/>
      <c r="F18" s="13"/>
      <c r="G18" s="13"/>
    </row>
    <row r="19" spans="1:8" x14ac:dyDescent="0.25">
      <c r="C19" s="134"/>
    </row>
    <row r="20" spans="1:8" ht="15.75" x14ac:dyDescent="0.25">
      <c r="A20" s="145" t="s">
        <v>54</v>
      </c>
      <c r="B20" s="146"/>
      <c r="C20" s="146"/>
      <c r="D20" s="147"/>
      <c r="E20" s="137" t="s">
        <v>70</v>
      </c>
      <c r="F20" s="137" t="s">
        <v>148</v>
      </c>
      <c r="G20" s="137" t="s">
        <v>149</v>
      </c>
    </row>
    <row r="21" spans="1:8" x14ac:dyDescent="0.25">
      <c r="A21" s="9" t="s">
        <v>195</v>
      </c>
      <c r="B21" s="61"/>
      <c r="C21" s="61"/>
      <c r="D21" s="61"/>
      <c r="E21" s="1" t="s">
        <v>151</v>
      </c>
      <c r="F21" s="5">
        <v>720</v>
      </c>
      <c r="G21" s="5">
        <f>F21/12</f>
        <v>60</v>
      </c>
      <c r="H21" t="s">
        <v>86</v>
      </c>
    </row>
    <row r="22" spans="1:8" x14ac:dyDescent="0.25">
      <c r="A22" s="116" t="s">
        <v>152</v>
      </c>
      <c r="B22" s="61"/>
      <c r="C22" s="61"/>
      <c r="D22" s="21"/>
      <c r="E22" s="1" t="s">
        <v>151</v>
      </c>
      <c r="F22" s="5">
        <f>F21*5%</f>
        <v>36</v>
      </c>
      <c r="G22" s="5">
        <f>F22/12</f>
        <v>3</v>
      </c>
    </row>
    <row r="24" spans="1:8" x14ac:dyDescent="0.25">
      <c r="A24" s="13" t="s">
        <v>196</v>
      </c>
      <c r="B24" s="13"/>
      <c r="C24" s="13"/>
      <c r="D24" s="13"/>
    </row>
    <row r="25" spans="1:8" x14ac:dyDescent="0.25">
      <c r="A25" s="13" t="s">
        <v>197</v>
      </c>
      <c r="B25" t="s">
        <v>211</v>
      </c>
    </row>
    <row r="26" spans="1:8" x14ac:dyDescent="0.25">
      <c r="A26" s="13"/>
      <c r="F26" s="13" t="s">
        <v>214</v>
      </c>
      <c r="G26" s="13"/>
      <c r="H26" s="13"/>
    </row>
    <row r="27" spans="1:8" x14ac:dyDescent="0.25">
      <c r="A27" t="s">
        <v>212</v>
      </c>
    </row>
    <row r="28" spans="1:8" x14ac:dyDescent="0.25">
      <c r="A28" s="13" t="s">
        <v>197</v>
      </c>
      <c r="B28" t="s">
        <v>213</v>
      </c>
    </row>
    <row r="29" spans="1:8" x14ac:dyDescent="0.25">
      <c r="F29" s="13" t="s">
        <v>215</v>
      </c>
      <c r="G29" s="13"/>
      <c r="H29" s="13"/>
    </row>
    <row r="30" spans="1:8" x14ac:dyDescent="0.25">
      <c r="F30" s="154"/>
      <c r="G30" s="154"/>
      <c r="H30" s="77"/>
    </row>
    <row r="31" spans="1:8" x14ac:dyDescent="0.25">
      <c r="F31" s="154"/>
      <c r="G31" s="154"/>
      <c r="H31" s="77"/>
    </row>
    <row r="32" spans="1:8" x14ac:dyDescent="0.25">
      <c r="F32" s="154"/>
      <c r="G32" s="154"/>
      <c r="H32" s="77"/>
    </row>
    <row r="33" spans="6:8" x14ac:dyDescent="0.25">
      <c r="F33" s="154"/>
      <c r="G33" s="154"/>
      <c r="H33" s="7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расходы 2016</vt:lpstr>
      <vt:lpstr>додат 4</vt:lpstr>
      <vt:lpstr>тарифы</vt:lpstr>
      <vt:lpstr>торг.площ.</vt:lpstr>
      <vt:lpstr>рапр.затрат</vt:lpstr>
      <vt:lpstr>вещевой р</vt:lpstr>
      <vt:lpstr>міс.р. модули</vt:lpstr>
      <vt:lpstr>міс.рин.прил</vt:lpstr>
      <vt:lpstr>додт2</vt:lpstr>
      <vt:lpstr>дод3</vt:lpstr>
      <vt:lpstr>дод 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Саня</dc:creator>
  <cp:lastModifiedBy>Золотарев</cp:lastModifiedBy>
  <cp:lastPrinted>2016-06-02T06:20:18Z</cp:lastPrinted>
  <dcterms:created xsi:type="dcterms:W3CDTF">2016-02-14T08:17:30Z</dcterms:created>
  <dcterms:modified xsi:type="dcterms:W3CDTF">2016-06-02T06:20:23Z</dcterms:modified>
</cp:coreProperties>
</file>